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0" yWindow="0" windowWidth="17655" windowHeight="7620" tabRatio="736" activeTab="4"/>
  </bookViews>
  <sheets>
    <sheet name="Night ONE" sheetId="8" r:id="rId1"/>
    <sheet name="Night ONE-option 2" sheetId="6" state="hidden" r:id="rId2"/>
    <sheet name="NIGHT TWO" sheetId="9" r:id="rId3"/>
    <sheet name="NIGHT THREE" sheetId="10" r:id="rId4"/>
    <sheet name="Championship Night" sheetId="4" r:id="rId5"/>
    <sheet name="GPI Ranking-Seeding" sheetId="12" r:id="rId6"/>
    <sheet name="Team SB Donations" sheetId="13" r:id="rId7"/>
    <sheet name="Teams" sheetId="5" r:id="rId8"/>
    <sheet name="32 team Bracketology" sheetId="2" r:id="rId9"/>
    <sheet name="# of games per night" sheetId="1" r:id="rId10"/>
    <sheet name="Team # Match ups" sheetId="3" r:id="rId11"/>
  </sheets>
  <definedNames>
    <definedName name="_xlnm.Print_Area" localSheetId="0">'Night ONE'!$A$1:$I$50</definedName>
    <definedName name="_xlnm.Print_Area" localSheetId="3">'NIGHT THREE'!$A$1:$I$82</definedName>
    <definedName name="_xlnm.Print_Area" localSheetId="2">'NIGHT TWO'!$A$1:$I$86</definedName>
  </definedNames>
  <calcPr calcId="125725"/>
</workbook>
</file>

<file path=xl/calcChain.xml><?xml version="1.0" encoding="utf-8"?>
<calcChain xmlns="http://schemas.openxmlformats.org/spreadsheetml/2006/main">
  <c r="A2" i="12"/>
  <c r="H10"/>
  <c r="H19"/>
  <c r="H13"/>
  <c r="H14"/>
  <c r="H7"/>
  <c r="H8"/>
  <c r="H5"/>
  <c r="H12"/>
  <c r="H6"/>
  <c r="H30"/>
  <c r="H18"/>
  <c r="H24"/>
  <c r="H20"/>
  <c r="H16"/>
  <c r="H9"/>
  <c r="H27"/>
  <c r="H28"/>
  <c r="H29"/>
  <c r="H25"/>
  <c r="H21"/>
  <c r="H31"/>
  <c r="H15"/>
  <c r="H22"/>
  <c r="H36"/>
  <c r="H23"/>
  <c r="H35"/>
  <c r="H17"/>
  <c r="H32"/>
  <c r="H33"/>
  <c r="H34"/>
  <c r="H26"/>
  <c r="X21"/>
  <c r="X10"/>
  <c r="X8"/>
  <c r="X16"/>
  <c r="X24"/>
  <c r="X7"/>
  <c r="X20"/>
  <c r="X11"/>
  <c r="X6"/>
  <c r="X5"/>
  <c r="X4"/>
  <c r="X15"/>
  <c r="X13"/>
  <c r="X3"/>
  <c r="X18"/>
  <c r="X17"/>
  <c r="X30"/>
  <c r="X34"/>
  <c r="X19"/>
  <c r="X22"/>
  <c r="X29"/>
  <c r="X23"/>
  <c r="X27"/>
  <c r="X9"/>
  <c r="X28"/>
  <c r="X25"/>
  <c r="X31"/>
  <c r="X33"/>
  <c r="X26"/>
  <c r="X12"/>
  <c r="X32"/>
  <c r="X14"/>
  <c r="H11"/>
  <c r="D36"/>
  <c r="D23"/>
  <c r="D35"/>
  <c r="D17"/>
  <c r="D32"/>
  <c r="D33"/>
  <c r="D34"/>
  <c r="D26"/>
  <c r="J111" i="9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1"/>
  <c r="J132"/>
  <c r="J133"/>
  <c r="J134"/>
  <c r="J135"/>
  <c r="J136"/>
  <c r="J137"/>
  <c r="J139"/>
  <c r="J140"/>
  <c r="J141"/>
  <c r="J142"/>
  <c r="J143"/>
  <c r="J145"/>
  <c r="J146"/>
  <c r="J147"/>
  <c r="J148"/>
  <c r="J149"/>
  <c r="J150"/>
  <c r="J151"/>
  <c r="N4" i="10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"/>
  <c r="N4" i="9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"/>
  <c r="J110"/>
  <c r="D10" i="12" l="1"/>
  <c r="I10"/>
  <c r="J10" s="1"/>
  <c r="K10"/>
  <c r="L10" s="1"/>
  <c r="D19"/>
  <c r="I19"/>
  <c r="J19" s="1"/>
  <c r="K19"/>
  <c r="L19" s="1"/>
  <c r="D13"/>
  <c r="I13"/>
  <c r="J13" s="1"/>
  <c r="K13"/>
  <c r="L13" s="1"/>
  <c r="D14"/>
  <c r="I14"/>
  <c r="J14" s="1"/>
  <c r="K14"/>
  <c r="L14" s="1"/>
  <c r="D7"/>
  <c r="I7"/>
  <c r="J7" s="1"/>
  <c r="K7"/>
  <c r="L7" s="1"/>
  <c r="D8"/>
  <c r="I8"/>
  <c r="J8" s="1"/>
  <c r="K8"/>
  <c r="L8" s="1"/>
  <c r="D5"/>
  <c r="I5"/>
  <c r="J5" s="1"/>
  <c r="K5"/>
  <c r="L5" s="1"/>
  <c r="D28"/>
  <c r="D29"/>
  <c r="D25"/>
  <c r="D21"/>
  <c r="D31"/>
  <c r="D15"/>
  <c r="D22"/>
  <c r="J3" i="10" l="1"/>
  <c r="H16" i="13" l="1"/>
  <c r="K16" s="1"/>
  <c r="H35"/>
  <c r="K35" s="1"/>
  <c r="H26"/>
  <c r="K26" s="1"/>
  <c r="H29"/>
  <c r="K29" s="1"/>
  <c r="H33"/>
  <c r="K33" s="1"/>
  <c r="H32"/>
  <c r="K32" s="1"/>
  <c r="H9"/>
  <c r="K9" s="1"/>
  <c r="H20"/>
  <c r="K20" s="1"/>
  <c r="H23"/>
  <c r="K23" s="1"/>
  <c r="H15"/>
  <c r="K15" s="1"/>
  <c r="H12"/>
  <c r="K12" s="1"/>
  <c r="H13"/>
  <c r="K13" s="1"/>
  <c r="H10"/>
  <c r="K10" s="1"/>
  <c r="H14"/>
  <c r="K14" s="1"/>
  <c r="H7"/>
  <c r="K7" s="1"/>
  <c r="H11"/>
  <c r="K11" s="1"/>
  <c r="H24"/>
  <c r="K24" s="1"/>
  <c r="H31"/>
  <c r="K31" s="1"/>
  <c r="H27"/>
  <c r="K27" s="1"/>
  <c r="H30"/>
  <c r="K30" s="1"/>
  <c r="H21"/>
  <c r="K21" s="1"/>
  <c r="H34"/>
  <c r="K34" s="1"/>
  <c r="H36"/>
  <c r="K36" s="1"/>
  <c r="H22"/>
  <c r="K22" s="1"/>
  <c r="H28"/>
  <c r="K28" s="1"/>
  <c r="H18"/>
  <c r="H8"/>
  <c r="K8" s="1"/>
  <c r="H19"/>
  <c r="K19" s="1"/>
  <c r="H6"/>
  <c r="K6" s="1"/>
  <c r="H25"/>
  <c r="K25" s="1"/>
  <c r="H17"/>
  <c r="K17" s="1"/>
  <c r="H5"/>
  <c r="K5" s="1"/>
  <c r="K12" i="12"/>
  <c r="K11"/>
  <c r="K9"/>
  <c r="K20"/>
  <c r="K31"/>
  <c r="K21"/>
  <c r="K6"/>
  <c r="K25"/>
  <c r="K36"/>
  <c r="K28"/>
  <c r="K35"/>
  <c r="K29"/>
  <c r="K17"/>
  <c r="K30"/>
  <c r="K15"/>
  <c r="K27"/>
  <c r="K18"/>
  <c r="K24"/>
  <c r="K23"/>
  <c r="K34"/>
  <c r="K32"/>
  <c r="K33"/>
  <c r="K26"/>
  <c r="K16"/>
  <c r="K22"/>
  <c r="K18" i="13"/>
  <c r="I12" i="12" l="1"/>
  <c r="I11"/>
  <c r="I9"/>
  <c r="I20"/>
  <c r="I31"/>
  <c r="I21"/>
  <c r="I6"/>
  <c r="I25"/>
  <c r="I36"/>
  <c r="I28"/>
  <c r="I35"/>
  <c r="I29"/>
  <c r="I17"/>
  <c r="I30"/>
  <c r="I15"/>
  <c r="I27"/>
  <c r="I18"/>
  <c r="I24"/>
  <c r="I23"/>
  <c r="I34"/>
  <c r="I32"/>
  <c r="I33"/>
  <c r="I26"/>
  <c r="I16"/>
  <c r="I22"/>
  <c r="I40" i="5"/>
  <c r="E19" i="12" l="1"/>
  <c r="G19" s="1"/>
  <c r="M19" s="1"/>
  <c r="E10"/>
  <c r="G10" s="1"/>
  <c r="M10" s="1"/>
  <c r="E7"/>
  <c r="G7" s="1"/>
  <c r="M7" s="1"/>
  <c r="E11"/>
  <c r="E14"/>
  <c r="G14" s="1"/>
  <c r="M14" s="1"/>
  <c r="E8"/>
  <c r="G8" s="1"/>
  <c r="M8" s="1"/>
  <c r="E25"/>
  <c r="E5"/>
  <c r="G5" s="1"/>
  <c r="M5" s="1"/>
  <c r="E13"/>
  <c r="G13" s="1"/>
  <c r="M13" s="1"/>
  <c r="E12" l="1"/>
  <c r="E9"/>
  <c r="E24"/>
  <c r="E33"/>
  <c r="G33" s="1"/>
  <c r="E16"/>
  <c r="E23"/>
  <c r="E34"/>
  <c r="E26"/>
  <c r="E20"/>
  <c r="G20" s="1"/>
  <c r="E32"/>
  <c r="E17"/>
  <c r="E27"/>
  <c r="G27" s="1"/>
  <c r="E21"/>
  <c r="E35"/>
  <c r="E30"/>
  <c r="E36"/>
  <c r="E29"/>
  <c r="E6"/>
  <c r="E28"/>
  <c r="E31"/>
  <c r="G31" s="1"/>
  <c r="E22"/>
  <c r="E15"/>
  <c r="E18"/>
  <c r="G18" s="1"/>
  <c r="G24"/>
  <c r="O26" i="10"/>
  <c r="O27"/>
  <c r="O28"/>
  <c r="O29"/>
  <c r="O10"/>
  <c r="F5" i="12" s="1"/>
  <c r="O30" i="10"/>
  <c r="O31"/>
  <c r="O32"/>
  <c r="O21"/>
  <c r="O25"/>
  <c r="F36" i="12" s="1"/>
  <c r="O23" i="10"/>
  <c r="O24"/>
  <c r="O22"/>
  <c r="O34"/>
  <c r="O33"/>
  <c r="F32" i="12" s="1"/>
  <c r="O9" i="10"/>
  <c r="F8" i="12" s="1"/>
  <c r="O19" i="10"/>
  <c r="O20"/>
  <c r="O17"/>
  <c r="O15"/>
  <c r="O14"/>
  <c r="O13"/>
  <c r="O16"/>
  <c r="O18"/>
  <c r="O12"/>
  <c r="F27" i="12" s="1"/>
  <c r="O7" i="10"/>
  <c r="F14" i="12" s="1"/>
  <c r="O3" i="10"/>
  <c r="F11" i="12" s="1"/>
  <c r="O8" i="10"/>
  <c r="F7" i="12" s="1"/>
  <c r="O11" i="10"/>
  <c r="O4"/>
  <c r="O5"/>
  <c r="F19" i="12" s="1"/>
  <c r="O6" i="10"/>
  <c r="F13" i="12" s="1"/>
  <c r="N4" i="8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"/>
  <c r="I30" i="5"/>
  <c r="D11" i="12"/>
  <c r="D27"/>
  <c r="J11"/>
  <c r="J9"/>
  <c r="J30"/>
  <c r="J31"/>
  <c r="J28"/>
  <c r="J6"/>
  <c r="J26"/>
  <c r="J20"/>
  <c r="J29"/>
  <c r="J36"/>
  <c r="J16"/>
  <c r="J17"/>
  <c r="J25"/>
  <c r="J22"/>
  <c r="J23"/>
  <c r="J24"/>
  <c r="J27"/>
  <c r="J32"/>
  <c r="J34"/>
  <c r="J15"/>
  <c r="J33"/>
  <c r="J35"/>
  <c r="J18"/>
  <c r="J21"/>
  <c r="J12"/>
  <c r="L12"/>
  <c r="L26"/>
  <c r="L6"/>
  <c r="L31"/>
  <c r="L36"/>
  <c r="L30"/>
  <c r="L9"/>
  <c r="L11"/>
  <c r="L28"/>
  <c r="L17"/>
  <c r="L25"/>
  <c r="L20"/>
  <c r="L34"/>
  <c r="L16"/>
  <c r="L15"/>
  <c r="L29"/>
  <c r="L24"/>
  <c r="L23"/>
  <c r="L27"/>
  <c r="L22"/>
  <c r="L18"/>
  <c r="L32"/>
  <c r="L35"/>
  <c r="L21"/>
  <c r="L33"/>
  <c r="J81" i="10"/>
  <c r="J80"/>
  <c r="J79"/>
  <c r="J78"/>
  <c r="J77"/>
  <c r="J76"/>
  <c r="J75"/>
  <c r="J74"/>
  <c r="J73"/>
  <c r="J72"/>
  <c r="J71"/>
  <c r="J70"/>
  <c r="J69"/>
  <c r="J68"/>
  <c r="J67"/>
  <c r="J66"/>
  <c r="J60"/>
  <c r="J59"/>
  <c r="J58"/>
  <c r="J57"/>
  <c r="J56"/>
  <c r="J55"/>
  <c r="J54"/>
  <c r="J53"/>
  <c r="J52"/>
  <c r="J51"/>
  <c r="J50"/>
  <c r="J49"/>
  <c r="J48"/>
  <c r="J47"/>
  <c r="J46"/>
  <c r="J45"/>
  <c r="J39"/>
  <c r="J38"/>
  <c r="J37"/>
  <c r="J36"/>
  <c r="J35"/>
  <c r="J34"/>
  <c r="J33"/>
  <c r="J32"/>
  <c r="J31"/>
  <c r="J30"/>
  <c r="J29"/>
  <c r="J28"/>
  <c r="J27"/>
  <c r="J26"/>
  <c r="J25"/>
  <c r="J24"/>
  <c r="J18"/>
  <c r="J17"/>
  <c r="J16"/>
  <c r="J15"/>
  <c r="J14"/>
  <c r="J13"/>
  <c r="J12"/>
  <c r="J11"/>
  <c r="J10"/>
  <c r="J9"/>
  <c r="J8"/>
  <c r="J7"/>
  <c r="J6"/>
  <c r="J5"/>
  <c r="J4"/>
  <c r="F15" i="12" l="1"/>
  <c r="F17"/>
  <c r="F28"/>
  <c r="F31"/>
  <c r="F20"/>
  <c r="F9"/>
  <c r="F33"/>
  <c r="F35"/>
  <c r="F24"/>
  <c r="F16"/>
  <c r="F29"/>
  <c r="F30"/>
  <c r="F6"/>
  <c r="F10"/>
  <c r="F22"/>
  <c r="F23"/>
  <c r="F12"/>
  <c r="F25"/>
  <c r="F26"/>
  <c r="F18"/>
  <c r="F21"/>
  <c r="F34"/>
  <c r="G16"/>
  <c r="M16" s="1"/>
  <c r="G36"/>
  <c r="M36" s="1"/>
  <c r="G11"/>
  <c r="M11" s="1"/>
  <c r="G23"/>
  <c r="M23" s="1"/>
  <c r="G9"/>
  <c r="M9" s="1"/>
  <c r="G12"/>
  <c r="M12" s="1"/>
  <c r="G6"/>
  <c r="M6" s="1"/>
  <c r="G28"/>
  <c r="M28" s="1"/>
  <c r="G32"/>
  <c r="M32" s="1"/>
  <c r="G21"/>
  <c r="M21" s="1"/>
  <c r="G26"/>
  <c r="M26" s="1"/>
  <c r="G34"/>
  <c r="M34" s="1"/>
  <c r="G25"/>
  <c r="M25" s="1"/>
  <c r="G30"/>
  <c r="M30" s="1"/>
  <c r="G17"/>
  <c r="M17" s="1"/>
  <c r="G15"/>
  <c r="M15" s="1"/>
  <c r="G29"/>
  <c r="M29" s="1"/>
  <c r="G22"/>
  <c r="M22" s="1"/>
  <c r="G35"/>
  <c r="M35" s="1"/>
  <c r="M20"/>
  <c r="M31"/>
  <c r="M18"/>
  <c r="M33"/>
  <c r="M27"/>
  <c r="M24"/>
  <c r="O4" i="9"/>
  <c r="O8"/>
  <c r="O6"/>
  <c r="O9"/>
  <c r="O3"/>
  <c r="O10"/>
  <c r="O7"/>
  <c r="O13"/>
  <c r="O11"/>
  <c r="O16"/>
  <c r="O12"/>
  <c r="O19"/>
  <c r="O15"/>
  <c r="O21"/>
  <c r="O17"/>
  <c r="O25"/>
  <c r="O18"/>
  <c r="O27"/>
  <c r="O30"/>
  <c r="O20"/>
  <c r="O14"/>
  <c r="O23"/>
  <c r="O33"/>
  <c r="O24"/>
  <c r="O26"/>
  <c r="O29"/>
  <c r="O28"/>
  <c r="O31"/>
  <c r="O32"/>
  <c r="O34"/>
  <c r="O22"/>
  <c r="O5"/>
  <c r="J4"/>
  <c r="J5"/>
  <c r="J6"/>
  <c r="J7"/>
  <c r="J8"/>
  <c r="J9"/>
  <c r="J10"/>
  <c r="J11"/>
  <c r="J12"/>
  <c r="J13"/>
  <c r="J14"/>
  <c r="J15"/>
  <c r="J16"/>
  <c r="J17"/>
  <c r="J18"/>
  <c r="J3"/>
  <c r="J23"/>
  <c r="J24"/>
  <c r="J25"/>
  <c r="J26"/>
  <c r="J27"/>
  <c r="J28"/>
  <c r="J29"/>
  <c r="J30"/>
  <c r="J31"/>
  <c r="J32"/>
  <c r="J33"/>
  <c r="J34"/>
  <c r="J35"/>
  <c r="J36"/>
  <c r="J37"/>
  <c r="J22"/>
  <c r="O4" i="8"/>
  <c r="O29"/>
  <c r="O20"/>
  <c r="O18"/>
  <c r="O28"/>
  <c r="O34"/>
  <c r="O25"/>
  <c r="O26"/>
  <c r="O19"/>
  <c r="O9"/>
  <c r="O21"/>
  <c r="O3"/>
  <c r="O8"/>
  <c r="O7"/>
  <c r="O14"/>
  <c r="O16"/>
  <c r="O13"/>
  <c r="O10"/>
  <c r="O22"/>
  <c r="O11"/>
  <c r="O31"/>
  <c r="O32"/>
  <c r="O5"/>
  <c r="O33"/>
  <c r="O12"/>
  <c r="O15"/>
  <c r="O23"/>
  <c r="O6"/>
  <c r="O17"/>
  <c r="O24"/>
  <c r="O30"/>
  <c r="O27"/>
  <c r="I19" i="5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41"/>
  <c r="I42"/>
  <c r="I43"/>
  <c r="I44"/>
  <c r="I45"/>
  <c r="I46"/>
  <c r="I47"/>
  <c r="I48"/>
  <c r="I49"/>
  <c r="I18"/>
  <c r="J4" i="8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3"/>
  <c r="AB11" i="9"/>
  <c r="AA11"/>
  <c r="AE11" i="10"/>
  <c r="AD11"/>
  <c r="O12" i="1"/>
  <c r="E6" l="1"/>
</calcChain>
</file>

<file path=xl/sharedStrings.xml><?xml version="1.0" encoding="utf-8"?>
<sst xmlns="http://schemas.openxmlformats.org/spreadsheetml/2006/main" count="2793" uniqueCount="428">
  <si>
    <t>court 1</t>
  </si>
  <si>
    <t>court 2</t>
  </si>
  <si>
    <t>court 3</t>
  </si>
  <si>
    <t>court 4</t>
  </si>
  <si>
    <t>court 5</t>
  </si>
  <si>
    <t>court 6</t>
  </si>
  <si>
    <t>32 teams</t>
  </si>
  <si>
    <t>A</t>
  </si>
  <si>
    <t>B</t>
  </si>
  <si>
    <t>C</t>
  </si>
  <si>
    <t>D</t>
  </si>
  <si>
    <t>E</t>
  </si>
  <si>
    <t>F</t>
  </si>
  <si>
    <t>G</t>
  </si>
  <si>
    <t>H</t>
  </si>
  <si>
    <t>4 games each</t>
  </si>
  <si>
    <t>8 teams</t>
  </si>
  <si>
    <t>2 courts</t>
  </si>
  <si>
    <t>GS</t>
  </si>
  <si>
    <t>8 team brackets at 4 locations with 2 courts each</t>
  </si>
  <si>
    <t>Night 2</t>
  </si>
  <si>
    <t>Night 3</t>
  </si>
  <si>
    <t>Night 1</t>
  </si>
  <si>
    <t>LK</t>
  </si>
  <si>
    <t>Team  VS</t>
  </si>
  <si>
    <t>Team</t>
  </si>
  <si>
    <t>Bracket</t>
  </si>
  <si>
    <t>Best 8 Teams in Row 1</t>
  </si>
  <si>
    <t>2 columns of 4 teams play at each location</t>
  </si>
  <si>
    <t># games</t>
  </si>
  <si>
    <t>time</t>
  </si>
  <si>
    <t>Courts</t>
  </si>
  <si>
    <t># of Games</t>
  </si>
  <si>
    <t># of games</t>
  </si>
  <si>
    <t>Nights 2 and 3</t>
  </si>
  <si>
    <t>LPK</t>
  </si>
  <si>
    <t>24 teams to play on grass</t>
  </si>
  <si>
    <t>Best 8 teams only play sand</t>
  </si>
  <si>
    <t>(32*3)/2</t>
  </si>
  <si>
    <t>(8*4)/2</t>
  </si>
  <si>
    <t>Games scheduled b/t 6 PM - 10</t>
  </si>
  <si>
    <t>4 total Sand courts at SARC w/ 2 temp Sand</t>
  </si>
  <si>
    <t>ALL at Springdale</t>
  </si>
  <si>
    <t xml:space="preserve">  - 3 HOST CLUBS (SARC, LKP, and GS)</t>
  </si>
  <si>
    <t>3 games each</t>
  </si>
  <si>
    <t>4 games for each team</t>
  </si>
  <si>
    <t>Each team Plays the 3 teams within their column plus one team from the adjacent column</t>
  </si>
  <si>
    <t>Growler Championship Night- 32 Team Single Elimination</t>
  </si>
  <si>
    <t>Courts 3 and 4 are temporary sand courts on the soccer field</t>
  </si>
  <si>
    <t>12 games on grass (courts 5 and 6)- no lights</t>
  </si>
  <si>
    <t>Each Site- 8 teams</t>
  </si>
  <si>
    <t>Games scheduled b/t 6 - 10:30 PM</t>
  </si>
  <si>
    <t>if dark, can opt to play at 10:30</t>
  </si>
  <si>
    <t>games per Site</t>
  </si>
  <si>
    <t>Occuring at 4 Sites</t>
  </si>
  <si>
    <t>8 courts at 4 Sites w/ SARC counting as 2 Sites</t>
  </si>
  <si>
    <t>Springdale</t>
  </si>
  <si>
    <t>Greystone</t>
  </si>
  <si>
    <t>Crabtree</t>
  </si>
  <si>
    <t>North Raleigh</t>
  </si>
  <si>
    <t>Seven Oaks</t>
  </si>
  <si>
    <t>Harrington Grove</t>
  </si>
  <si>
    <t>Team Kona</t>
  </si>
  <si>
    <t>Captain</t>
  </si>
  <si>
    <t>Club</t>
  </si>
  <si>
    <t>Jay Cupstid</t>
  </si>
  <si>
    <t>SARC</t>
  </si>
  <si>
    <t>Mizfits</t>
  </si>
  <si>
    <t>Volleywood</t>
  </si>
  <si>
    <t>Jay Daft</t>
  </si>
  <si>
    <t>Sets on the Beach</t>
  </si>
  <si>
    <t>John Marks</t>
  </si>
  <si>
    <t>Sand Diggers</t>
  </si>
  <si>
    <t>Shawn Mabe</t>
  </si>
  <si>
    <t>Raleigh Brawl</t>
  </si>
  <si>
    <t>Dirt Devils</t>
  </si>
  <si>
    <t>Haleigh McCollum</t>
  </si>
  <si>
    <t>Good Bumps, Nice Sets</t>
  </si>
  <si>
    <t>AP Blake</t>
  </si>
  <si>
    <t>Ray Gonzalez</t>
  </si>
  <si>
    <t>Matt Vaughan</t>
  </si>
  <si>
    <t>Notorious D.I.G.</t>
  </si>
  <si>
    <t>Ryan Oxendine</t>
  </si>
  <si>
    <t>Greg Klofenstine</t>
  </si>
  <si>
    <t>Lakepark</t>
  </si>
  <si>
    <t>John Allen</t>
  </si>
  <si>
    <t>Will Play for Sets</t>
  </si>
  <si>
    <t>Ken Muller</t>
  </si>
  <si>
    <t>Dave Radcliffe</t>
  </si>
  <si>
    <t>Casual Sets</t>
  </si>
  <si>
    <t>Lawerance Lee</t>
  </si>
  <si>
    <t>Air Vectors</t>
  </si>
  <si>
    <t>Jim Perotti</t>
  </si>
  <si>
    <t>Vinnie Smith</t>
  </si>
  <si>
    <t>Joe Cockerham</t>
  </si>
  <si>
    <t>Greg Wait</t>
  </si>
  <si>
    <t>Rhymes with Stupid</t>
  </si>
  <si>
    <t>Sand Gators</t>
  </si>
  <si>
    <t>Jim White</t>
  </si>
  <si>
    <t>Six Pack Attack</t>
  </si>
  <si>
    <t>Steve Hamilton</t>
  </si>
  <si>
    <t>Brian Tobey</t>
  </si>
  <si>
    <t>LKP</t>
  </si>
  <si>
    <t>CT</t>
  </si>
  <si>
    <t>SO</t>
  </si>
  <si>
    <t>NR</t>
  </si>
  <si>
    <t>HG</t>
  </si>
  <si>
    <t>Glen Lucas</t>
  </si>
  <si>
    <t>Swingrays</t>
  </si>
  <si>
    <t xml:space="preserve">n </t>
  </si>
  <si>
    <t>30 MIN</t>
  </si>
  <si>
    <t>60 MIN</t>
  </si>
  <si>
    <t>90 MIN</t>
  </si>
  <si>
    <t>NO BREAK</t>
  </si>
  <si>
    <t>Team #</t>
  </si>
  <si>
    <t>No Break</t>
  </si>
  <si>
    <t>30 min</t>
  </si>
  <si>
    <t>60 min</t>
  </si>
  <si>
    <t xml:space="preserve">  - Teams Play each team within their own Bracket</t>
  </si>
  <si>
    <t>ct 1</t>
  </si>
  <si>
    <t>ct 2</t>
  </si>
  <si>
    <t>SARC Red</t>
  </si>
  <si>
    <t>SARC Red and SARC Bluelue to be one perm court and one temp sand court</t>
  </si>
  <si>
    <t>SARC Blue</t>
  </si>
  <si>
    <t>Jason Grieco</t>
  </si>
  <si>
    <t>Beth/Bruce Farell</t>
  </si>
  <si>
    <t>Block You Like a Hurricane</t>
  </si>
  <si>
    <t># of Teams</t>
  </si>
  <si>
    <t>I'd Hit That</t>
  </si>
  <si>
    <t>NR  Hit That Thang</t>
  </si>
  <si>
    <t>CT Concrete Feet</t>
  </si>
  <si>
    <t>LPK-Casual Sets</t>
  </si>
  <si>
    <t>LPK-Air Vectors</t>
  </si>
  <si>
    <t>SO- Kiss My Ace</t>
  </si>
  <si>
    <t>Here for Beer</t>
  </si>
  <si>
    <t xml:space="preserve">Mojo Risin </t>
  </si>
  <si>
    <t>Concrete Feet</t>
  </si>
  <si>
    <t>SARC- Here for Beer</t>
  </si>
  <si>
    <t>SO- Team Kona</t>
  </si>
  <si>
    <t>HG- Swing Rays</t>
  </si>
  <si>
    <t>Kiss My Ace</t>
  </si>
  <si>
    <t>50 Shades of Greystone</t>
  </si>
  <si>
    <t>LKP- Block You Like a Hurricane</t>
  </si>
  <si>
    <t>SARC- Mizfits</t>
  </si>
  <si>
    <t>SARC- Volleywood</t>
  </si>
  <si>
    <t>SARC- Sets on the Beach</t>
  </si>
  <si>
    <t>SARC- Sand Diggers</t>
  </si>
  <si>
    <t>SARC- I'd Hit That</t>
  </si>
  <si>
    <t>SARC- Raleigh Brawl</t>
  </si>
  <si>
    <t>SARC- Dirt Devils</t>
  </si>
  <si>
    <t>SARC- Good Bumps, Nice Sets</t>
  </si>
  <si>
    <t xml:space="preserve">SARC- Mojo Risin </t>
  </si>
  <si>
    <t>SARC- Notorious D.I.G.</t>
  </si>
  <si>
    <t>LKP- Will Play for Sets</t>
  </si>
  <si>
    <t>LKP- Casual Sets</t>
  </si>
  <si>
    <t>LKP- Air Vectors</t>
  </si>
  <si>
    <t>CT- Concrete Feet</t>
  </si>
  <si>
    <t>GS- 50 Shades of Greystone</t>
  </si>
  <si>
    <t>GS- Rhymes with Stupid</t>
  </si>
  <si>
    <t>GS- Sand Gators</t>
  </si>
  <si>
    <t>NR- Six Pack Attack</t>
  </si>
  <si>
    <t>NR- Hit That Thang</t>
  </si>
  <si>
    <t>HG- Swingrays</t>
  </si>
  <si>
    <t>ct 3</t>
  </si>
  <si>
    <t>Teams on SARC Red Courts</t>
  </si>
  <si>
    <t>Teams on SARC Blue Courts</t>
  </si>
  <si>
    <t>Teams at Lake Park</t>
  </si>
  <si>
    <t>Teams at Greystone</t>
  </si>
  <si>
    <t>HOME</t>
  </si>
  <si>
    <t>AWAY</t>
  </si>
  <si>
    <t>32 TEAM BRACKETOLOGY-  The method to this schedule Madness</t>
  </si>
  <si>
    <t>each team Plays the other 4 teams in the adjoining bracket in the same Row</t>
  </si>
  <si>
    <t>All at SARC- Play Within Your Bracket</t>
  </si>
  <si>
    <t>Teams play a round robin with 3 teams in their same Bracket</t>
  </si>
  <si>
    <t xml:space="preserve"> 8 Brackets of 4- 3 games each  </t>
  </si>
  <si>
    <t>Break for Announce-ments and Raffle</t>
  </si>
  <si>
    <t>Raffle</t>
  </si>
  <si>
    <t>Final 4</t>
  </si>
  <si>
    <t>Championship</t>
  </si>
  <si>
    <t>Score</t>
  </si>
  <si>
    <t>W</t>
  </si>
  <si>
    <t>L</t>
  </si>
  <si>
    <t>Winner</t>
  </si>
  <si>
    <t>Pt Diff</t>
  </si>
  <si>
    <t>Night 1- ALL at Springdale</t>
  </si>
  <si>
    <t>Full Name</t>
  </si>
  <si>
    <t>Win</t>
  </si>
  <si>
    <t>Loss</t>
  </si>
  <si>
    <t>Teams</t>
  </si>
  <si>
    <t>RESULTS- Night One</t>
  </si>
  <si>
    <t>A TEAMS</t>
  </si>
  <si>
    <t>RESULTS- After Night Two</t>
  </si>
  <si>
    <t>PT DIFF</t>
  </si>
  <si>
    <t>Points from W/L</t>
  </si>
  <si>
    <t>Pt Diff Rank</t>
  </si>
  <si>
    <t xml:space="preserve">Points from Pt Diff </t>
  </si>
  <si>
    <t>=(32-Rank)/5</t>
  </si>
  <si>
    <t>= # of Wins</t>
  </si>
  <si>
    <t>Rank- Money Raised for St Baldricks or Sponsorship</t>
  </si>
  <si>
    <t>POINTS for Money Raised for St Baldricks or Sponsorship</t>
  </si>
  <si>
    <t>TOTAL POINTS</t>
  </si>
  <si>
    <t>Total Pts from Wins, Pt Diff, Tier Diff, Money raised</t>
  </si>
  <si>
    <t>Method for Determining Points &gt;&gt;&gt;&gt;&gt;&gt;&gt;&gt;&gt;&gt;&gt;&gt;&gt;&gt;&gt;</t>
  </si>
  <si>
    <t>=(32-Rank)/7</t>
  </si>
  <si>
    <t>A= 8 pts,      B=5 pts,       C= 2 pts,      D= 0 pts</t>
  </si>
  <si>
    <t>Point Variance</t>
  </si>
  <si>
    <t>POINT DIFFERENTIAL</t>
  </si>
  <si>
    <t>#2- NUMBER OF WINS</t>
  </si>
  <si>
    <t>#3- POINT DIFFERENTIAL</t>
  </si>
  <si>
    <t>#4- MONEY FOR ST BALDRICKS</t>
  </si>
  <si>
    <t>Ranking</t>
  </si>
  <si>
    <t>Points</t>
  </si>
  <si>
    <t>Team Level</t>
  </si>
  <si>
    <t>B TEAMS</t>
  </si>
  <si>
    <t>D Teams</t>
  </si>
  <si>
    <t>C Teams</t>
  </si>
  <si>
    <t>Thomas Beaulieu</t>
  </si>
  <si>
    <t>Jeff Owens</t>
  </si>
  <si>
    <t>Jeff Willey</t>
  </si>
  <si>
    <t>Jeff Sharp</t>
  </si>
  <si>
    <t>El Toro's Revenge</t>
  </si>
  <si>
    <t>Pass It Around</t>
  </si>
  <si>
    <t>Bumpn' Uglies</t>
  </si>
  <si>
    <t>Unprotected Sets</t>
  </si>
  <si>
    <t>Dan Schaefer</t>
  </si>
  <si>
    <t>Division</t>
  </si>
  <si>
    <t>Hit That Thang</t>
  </si>
  <si>
    <t>LPK- Pass it Around</t>
  </si>
  <si>
    <t>SARC-Notorious DIG</t>
  </si>
  <si>
    <t>LPK-WILL Play for Sets</t>
  </si>
  <si>
    <t xml:space="preserve"> GS-50 Shades of Greystone A</t>
  </si>
  <si>
    <t>SARC- Mojo Risin</t>
  </si>
  <si>
    <t>SARC- Good Bumps</t>
  </si>
  <si>
    <t>Team Sponsor</t>
  </si>
  <si>
    <t>SARC -I'd Hit That</t>
  </si>
  <si>
    <t>GS- Rhymes w Stupid</t>
  </si>
  <si>
    <t>LKP- Bumpn' Uglies</t>
  </si>
  <si>
    <t>GS- Dirty Sets on Tuesdays</t>
  </si>
  <si>
    <t>SARC Unprotected Sets</t>
  </si>
  <si>
    <t>GS- El Toro's Revenge</t>
  </si>
  <si>
    <t>CT- Dangerous When Set</t>
  </si>
  <si>
    <t>SARC - Week 3</t>
  </si>
  <si>
    <t>LKP - Week 3</t>
  </si>
  <si>
    <t>GS - Week 3</t>
  </si>
  <si>
    <t>SARC Red-   1st Vertical Bracket Cross-section of Divisions</t>
  </si>
  <si>
    <t>SARC Blue-   2nd Vertical Bracket Cross-section of Divisions</t>
  </si>
  <si>
    <t>LAKE PARK-   3rd Vertical Bracket Cross-section of Divisions</t>
  </si>
  <si>
    <t>GREYSTONE-   4th Vertical Bracket Cross-section of Divisions</t>
  </si>
  <si>
    <t>2015 Bracket Slots</t>
  </si>
  <si>
    <t>Vertical Brackets (Cross section of Divisions)</t>
  </si>
  <si>
    <t>SARC- Unprotected Sets</t>
  </si>
  <si>
    <t>LKP- Pass It Around</t>
  </si>
  <si>
    <t>SARC- $et for Life</t>
  </si>
  <si>
    <t>$et for Life</t>
  </si>
  <si>
    <t>#1- Strength of Schedule</t>
  </si>
  <si>
    <t>Team Name</t>
  </si>
  <si>
    <t># of Participants</t>
  </si>
  <si>
    <t>Team Captain Full Name</t>
  </si>
  <si>
    <t>Team Captain Display Name</t>
  </si>
  <si>
    <t>Team Fundraising Goal</t>
  </si>
  <si>
    <t>Amount Raised</t>
  </si>
  <si>
    <t>Air vectors</t>
  </si>
  <si>
    <t>Lawrence R Lee</t>
  </si>
  <si>
    <t>Lawrence Lee</t>
  </si>
  <si>
    <t>Rhymes With Stupid</t>
  </si>
  <si>
    <t>Greg  Wait</t>
  </si>
  <si>
    <t>Dave  Radcliffe</t>
  </si>
  <si>
    <t>Gregg  Klofenstine</t>
  </si>
  <si>
    <t>Gregg Klofenstine</t>
  </si>
  <si>
    <t>Holly C Mabe</t>
  </si>
  <si>
    <t>Holly Mabe</t>
  </si>
  <si>
    <t>Michael D Braga</t>
  </si>
  <si>
    <t>Haleigh  McCollum</t>
  </si>
  <si>
    <t>Kiss My Ace!</t>
  </si>
  <si>
    <t>Olaf  Schroeder</t>
  </si>
  <si>
    <t>Olaf Schroeder</t>
  </si>
  <si>
    <t>James  Perotti</t>
  </si>
  <si>
    <t>James Perotti</t>
  </si>
  <si>
    <t>Jennifer H Daft</t>
  </si>
  <si>
    <t>Jennifer Daft</t>
  </si>
  <si>
    <t>John J Willey</t>
  </si>
  <si>
    <t>Bill  Green</t>
  </si>
  <si>
    <t>Glenn  Lucas</t>
  </si>
  <si>
    <t>Glenn Lucas</t>
  </si>
  <si>
    <t>John M Marks</t>
  </si>
  <si>
    <t>Matt  Vaughn</t>
  </si>
  <si>
    <t>Matt Vaughn</t>
  </si>
  <si>
    <t>Jay W Cupstid</t>
  </si>
  <si>
    <t>Will Play For Sets</t>
  </si>
  <si>
    <t>John D Allen</t>
  </si>
  <si>
    <t>Beth  Farrell</t>
  </si>
  <si>
    <t>Kenneth  Muller</t>
  </si>
  <si>
    <t>Kenneth Muller</t>
  </si>
  <si>
    <t>Beth  Munoz</t>
  </si>
  <si>
    <t>Ryan D Oxendine</t>
  </si>
  <si>
    <t>$et For Life</t>
  </si>
  <si>
    <t>St Baldrick's Download Team Report</t>
  </si>
  <si>
    <t>Total</t>
  </si>
  <si>
    <t>Rank</t>
  </si>
  <si>
    <t>Growler Team Rank</t>
  </si>
  <si>
    <t>Point Differential</t>
  </si>
  <si>
    <t>RESULTS- After Night Three</t>
  </si>
  <si>
    <t>.</t>
  </si>
  <si>
    <t>Setsual Healing</t>
  </si>
  <si>
    <t>CT- Volley Llamas</t>
  </si>
  <si>
    <t>Volley Llamas</t>
  </si>
  <si>
    <t>GS- Setsual Healing</t>
  </si>
  <si>
    <t>CT - Spikological Warfare</t>
  </si>
  <si>
    <t>2016 Bracket Slots</t>
  </si>
  <si>
    <t>2016 Brackets</t>
  </si>
  <si>
    <t>GRASS   CT 5</t>
  </si>
  <si>
    <t>GRASS   CT 6</t>
  </si>
  <si>
    <t>Spikological Warfare</t>
  </si>
  <si>
    <t>CT- Spikological Warfare</t>
  </si>
  <si>
    <t>Lake Park  A1 VS A2 Brackets  (A Division)</t>
  </si>
  <si>
    <t>SARC Red-  B1 vs B2 Brackets  (B Division)</t>
  </si>
  <si>
    <t>SARC Blue-   D1 vs D2  Brackets  (D Division)</t>
  </si>
  <si>
    <t>A1</t>
  </si>
  <si>
    <t>C1</t>
  </si>
  <si>
    <t>B1</t>
  </si>
  <si>
    <t>D1</t>
  </si>
  <si>
    <t>A2</t>
  </si>
  <si>
    <t>C2</t>
  </si>
  <si>
    <t>B2</t>
  </si>
  <si>
    <t>D2</t>
  </si>
  <si>
    <t>Bracket A1 vs A2</t>
  </si>
  <si>
    <t>Bracket C1  vs C2</t>
  </si>
  <si>
    <t>Bracket B1 vs B2</t>
  </si>
  <si>
    <t>Bracket D1 vs D2</t>
  </si>
  <si>
    <t>LKP - A Div teams week 2</t>
  </si>
  <si>
    <t>GS- C Div teams week 2</t>
  </si>
  <si>
    <t>SARC - B Div teams week 2</t>
  </si>
  <si>
    <t>SARC - D Div teams week 2</t>
  </si>
  <si>
    <t>"A" Division Teams</t>
  </si>
  <si>
    <t>"B" Division Teams</t>
  </si>
  <si>
    <t>"C"  Division Teams</t>
  </si>
  <si>
    <t>"D"  Division Teams</t>
  </si>
  <si>
    <t>Burt Driscoll</t>
  </si>
  <si>
    <t>Rob Caulfield</t>
  </si>
  <si>
    <t>Team #s</t>
  </si>
  <si>
    <t xml:space="preserve">A Division </t>
  </si>
  <si>
    <t>C Division</t>
  </si>
  <si>
    <t>B Division</t>
  </si>
  <si>
    <t>D Division</t>
  </si>
  <si>
    <t>Play Adjoining Bracket-  Bracket VS Bracket-  Both are in the same Division</t>
  </si>
  <si>
    <t>(2 games- A/B matchups)</t>
  </si>
  <si>
    <t>(2 games- C/D matchups)</t>
  </si>
  <si>
    <t>Teams per club</t>
  </si>
  <si>
    <t>Greystone-  C1 vs C2 Brackets  (C Division)</t>
  </si>
  <si>
    <t>Marshall Lamb</t>
  </si>
  <si>
    <t>GS- Setual Healing</t>
  </si>
  <si>
    <t xml:space="preserve"> GS-50 Shades of Greystone</t>
  </si>
  <si>
    <t xml:space="preserve">D </t>
  </si>
  <si>
    <t>Teams at SARC</t>
  </si>
  <si>
    <t>Teams on Lake Park</t>
  </si>
  <si>
    <t>Dan J Schaefer</t>
  </si>
  <si>
    <t>Stephen  Hamilton</t>
  </si>
  <si>
    <t>Pass it Around</t>
  </si>
  <si>
    <t>Joe  Cockerham</t>
  </si>
  <si>
    <t>Rob S Caulfield</t>
  </si>
  <si>
    <t>Jeff  Sharp</t>
  </si>
  <si>
    <t>Mojo Risin'</t>
  </si>
  <si>
    <t>Robby A White</t>
  </si>
  <si>
    <t>Jason P Grieco</t>
  </si>
  <si>
    <t>Marshall A Lamb</t>
  </si>
  <si>
    <t>Joe  Maierhofer</t>
  </si>
  <si>
    <t>Block You Like A Hurricane</t>
  </si>
  <si>
    <t>Burt  Driscoll</t>
  </si>
  <si>
    <t>Eric  Yount</t>
  </si>
  <si>
    <t>Nutri Lawn</t>
  </si>
  <si>
    <t>Stancil</t>
  </si>
  <si>
    <t>Schedule Name</t>
  </si>
  <si>
    <t>2017 TEAMS</t>
  </si>
  <si>
    <t>2017 Bracket Slots</t>
  </si>
  <si>
    <t>2017 Brackets</t>
  </si>
  <si>
    <t>SPONSOR TOURNAMENT-  6 teams</t>
  </si>
  <si>
    <t>SPONSOR TOURNAMENT-  5 teams</t>
  </si>
  <si>
    <t>(Bye)</t>
  </si>
  <si>
    <t>(the Winner of the A and C game)</t>
  </si>
  <si>
    <t>SPONSOR TOURNAMENT-  4 teams</t>
  </si>
  <si>
    <t>Stew</t>
  </si>
  <si>
    <t>NC Sp Hosp, Northstate S</t>
  </si>
  <si>
    <t>Sponsor #1</t>
  </si>
  <si>
    <t>Sponsor #2</t>
  </si>
  <si>
    <t>Sponsor #3</t>
  </si>
  <si>
    <t>Sponsor #3hampionship</t>
  </si>
  <si>
    <t>Sponsor #4</t>
  </si>
  <si>
    <t>Springdale Combined Schedule (B, D, and Sponsor #4ivisions)</t>
  </si>
  <si>
    <t>Sponsor #5</t>
  </si>
  <si>
    <t>Sponsor #6</t>
  </si>
  <si>
    <t xml:space="preserve"> </t>
  </si>
  <si>
    <t>Ralph Gill misplaced SB</t>
  </si>
  <si>
    <t>Oxendine-Barns attorneys</t>
  </si>
  <si>
    <t>Campbell Ortho,  Alvis Dent 250</t>
  </si>
  <si>
    <t>Alvis Dent 250 , Sports and More $250, RabonDaily $250</t>
  </si>
  <si>
    <t>Sponsorships Cash earned</t>
  </si>
  <si>
    <t>BTM Landscape 350,  Alvis Dent 250, Cornerstone $1500</t>
  </si>
  <si>
    <t>PRM Filtration</t>
  </si>
  <si>
    <t>Amount Raised on SB Site</t>
  </si>
  <si>
    <t xml:space="preserve">Cash Sponsors acquired (checks to SARC) or other SB credits </t>
  </si>
  <si>
    <t>J  maierhofer</t>
  </si>
  <si>
    <t>J maierhofer</t>
  </si>
  <si>
    <t>Ray  Gonzalez</t>
  </si>
  <si>
    <t>Dirt devils</t>
  </si>
  <si>
    <t>Earl  Bunn</t>
  </si>
  <si>
    <t>Earl Bunn</t>
  </si>
  <si>
    <t>Steve  Hamilton</t>
  </si>
  <si>
    <t>Greystone's El Toro</t>
  </si>
  <si>
    <t>JT  Cockerham</t>
  </si>
  <si>
    <t>JT Cockerham</t>
  </si>
  <si>
    <t>VolleyWood</t>
  </si>
  <si>
    <t>Steve R Clark</t>
  </si>
  <si>
    <t>Steve Clark</t>
  </si>
  <si>
    <t>Rebecca L Smith</t>
  </si>
  <si>
    <t>Rebecca Smith</t>
  </si>
  <si>
    <t>Alden P Blake</t>
  </si>
  <si>
    <t>Alden Blake</t>
  </si>
  <si>
    <t>Jeff  Owens</t>
  </si>
  <si>
    <t>Bryan K Heckle</t>
  </si>
  <si>
    <t>Bryan Heckle</t>
  </si>
  <si>
    <t>All about Aesthetics, Sawyer donation</t>
  </si>
  <si>
    <t>N/A</t>
  </si>
  <si>
    <t xml:space="preserve">Preliminary SEEDING </t>
  </si>
  <si>
    <t>Points for Division Difficulty</t>
  </si>
  <si>
    <t>misplaced SB</t>
  </si>
  <si>
    <t>Lexus- 300 misdirected SB</t>
  </si>
  <si>
    <t>Final Seeding 8/20</t>
  </si>
  <si>
    <t>Highest SB Donations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</si>
</sst>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[$-409]h:mm\ AM/PM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222222"/>
      <name val="Arial"/>
      <family val="2"/>
    </font>
    <font>
      <sz val="10"/>
      <color rgb="FF444444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Fill="1"/>
    <xf numFmtId="0" fontId="0" fillId="3" borderId="0" xfId="0" applyFill="1"/>
    <xf numFmtId="2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0" borderId="0" xfId="0" applyAlignment="1">
      <alignment horizontal="right"/>
    </xf>
    <xf numFmtId="0" fontId="1" fillId="0" borderId="0" xfId="0" applyFont="1" applyFill="1"/>
    <xf numFmtId="0" fontId="0" fillId="6" borderId="0" xfId="0" applyFill="1"/>
    <xf numFmtId="0" fontId="0" fillId="0" borderId="3" xfId="0" applyFill="1" applyBorder="1"/>
    <xf numFmtId="0" fontId="0" fillId="4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1"/>
    <xf numFmtId="0" fontId="3" fillId="0" borderId="0" xfId="1" applyFont="1"/>
    <xf numFmtId="0" fontId="4" fillId="0" borderId="4" xfId="1" applyFont="1" applyFill="1" applyBorder="1" applyAlignment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Border="1"/>
    <xf numFmtId="0" fontId="5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7" xfId="1" applyFont="1" applyFill="1" applyBorder="1" applyAlignment="1"/>
    <xf numFmtId="0" fontId="5" fillId="0" borderId="7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9" xfId="1" applyFont="1" applyFill="1" applyBorder="1" applyAlignment="1"/>
    <xf numFmtId="0" fontId="3" fillId="0" borderId="0" xfId="1" applyFont="1" applyBorder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4" fillId="0" borderId="0" xfId="1" applyFont="1" applyFill="1" applyAlignment="1"/>
    <xf numFmtId="0" fontId="3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Border="1"/>
    <xf numFmtId="0" fontId="2" fillId="0" borderId="0" xfId="1" applyFill="1" applyBorder="1"/>
    <xf numFmtId="0" fontId="4" fillId="0" borderId="0" xfId="1" applyFont="1" applyFill="1" applyBorder="1" applyAlignment="1"/>
    <xf numFmtId="0" fontId="10" fillId="0" borderId="9" xfId="1" applyFont="1" applyBorder="1" applyAlignment="1">
      <alignment horizontal="center"/>
    </xf>
    <xf numFmtId="0" fontId="3" fillId="0" borderId="10" xfId="1" applyFont="1" applyFill="1" applyBorder="1" applyAlignment="1"/>
    <xf numFmtId="0" fontId="11" fillId="0" borderId="0" xfId="0" applyFont="1"/>
    <xf numFmtId="164" fontId="9" fillId="5" borderId="0" xfId="1" applyNumberFormat="1" applyFont="1" applyFill="1"/>
    <xf numFmtId="0" fontId="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Fill="1"/>
    <xf numFmtId="0" fontId="0" fillId="0" borderId="12" xfId="0" applyBorder="1"/>
    <xf numFmtId="0" fontId="1" fillId="0" borderId="12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4" fillId="0" borderId="12" xfId="0" applyFont="1" applyBorder="1"/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12" xfId="0" applyFill="1" applyBorder="1"/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5" fillId="0" borderId="12" xfId="0" applyFont="1" applyFill="1" applyBorder="1"/>
    <xf numFmtId="0" fontId="16" fillId="0" borderId="0" xfId="0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7" borderId="0" xfId="0" applyFill="1"/>
    <xf numFmtId="20" fontId="0" fillId="7" borderId="0" xfId="0" applyNumberFormat="1" applyFill="1"/>
    <xf numFmtId="0" fontId="0" fillId="7" borderId="0" xfId="0" applyFill="1" applyAlignment="1">
      <alignment horizontal="center"/>
    </xf>
    <xf numFmtId="0" fontId="0" fillId="8" borderId="0" xfId="0" applyFill="1"/>
    <xf numFmtId="0" fontId="0" fillId="0" borderId="0" xfId="0" applyFill="1" applyBorder="1" applyAlignment="1">
      <alignment horizontal="left"/>
    </xf>
    <xf numFmtId="0" fontId="18" fillId="0" borderId="0" xfId="0" applyFont="1"/>
    <xf numFmtId="0" fontId="0" fillId="9" borderId="0" xfId="0" applyFill="1"/>
    <xf numFmtId="0" fontId="0" fillId="0" borderId="0" xfId="0" applyFont="1"/>
    <xf numFmtId="0" fontId="2" fillId="10" borderId="0" xfId="1" applyFill="1"/>
    <xf numFmtId="0" fontId="3" fillId="10" borderId="0" xfId="1" applyFont="1" applyFill="1" applyAlignment="1">
      <alignment horizontal="center"/>
    </xf>
    <xf numFmtId="0" fontId="3" fillId="10" borderId="0" xfId="1" applyFont="1" applyFill="1" applyBorder="1" applyAlignment="1">
      <alignment horizontal="center"/>
    </xf>
    <xf numFmtId="0" fontId="5" fillId="10" borderId="0" xfId="1" applyFont="1" applyFill="1" applyBorder="1" applyAlignment="1">
      <alignment horizontal="center"/>
    </xf>
    <xf numFmtId="0" fontId="2" fillId="10" borderId="0" xfId="1" applyFill="1" applyBorder="1"/>
    <xf numFmtId="0" fontId="3" fillId="10" borderId="0" xfId="1" applyFont="1" applyFill="1" applyBorder="1" applyAlignment="1"/>
    <xf numFmtId="0" fontId="20" fillId="0" borderId="0" xfId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9" fillId="5" borderId="0" xfId="1" applyNumberFormat="1" applyFont="1" applyFill="1" applyAlignment="1">
      <alignment horizontal="center"/>
    </xf>
    <xf numFmtId="0" fontId="0" fillId="11" borderId="0" xfId="0" applyFill="1"/>
    <xf numFmtId="0" fontId="19" fillId="11" borderId="0" xfId="0" applyFont="1" applyFill="1"/>
    <xf numFmtId="0" fontId="0" fillId="11" borderId="0" xfId="0" applyFill="1" applyAlignment="1">
      <alignment horizontal="center"/>
    </xf>
    <xf numFmtId="0" fontId="0" fillId="7" borderId="12" xfId="0" applyFill="1" applyBorder="1"/>
    <xf numFmtId="0" fontId="0" fillId="8" borderId="12" xfId="0" applyFill="1" applyBorder="1"/>
    <xf numFmtId="0" fontId="0" fillId="7" borderId="12" xfId="0" applyFill="1" applyBorder="1" applyAlignment="1">
      <alignment horizontal="center"/>
    </xf>
    <xf numFmtId="0" fontId="0" fillId="3" borderId="12" xfId="0" applyFill="1" applyBorder="1"/>
    <xf numFmtId="0" fontId="0" fillId="0" borderId="16" xfId="0" applyBorder="1"/>
    <xf numFmtId="0" fontId="0" fillId="0" borderId="16" xfId="0" applyFill="1" applyBorder="1"/>
    <xf numFmtId="0" fontId="1" fillId="0" borderId="0" xfId="0" applyFont="1" applyFill="1" applyBorder="1"/>
    <xf numFmtId="20" fontId="0" fillId="0" borderId="0" xfId="0" applyNumberFormat="1" applyFill="1" applyBorder="1"/>
    <xf numFmtId="0" fontId="1" fillId="5" borderId="0" xfId="0" applyFont="1" applyFill="1"/>
    <xf numFmtId="0" fontId="1" fillId="0" borderId="16" xfId="0" applyFont="1" applyFill="1" applyBorder="1"/>
    <xf numFmtId="0" fontId="0" fillId="3" borderId="16" xfId="0" applyFill="1" applyBorder="1"/>
    <xf numFmtId="0" fontId="0" fillId="0" borderId="16" xfId="0" applyFill="1" applyBorder="1" applyAlignment="1">
      <alignment horizontal="center"/>
    </xf>
    <xf numFmtId="0" fontId="0" fillId="7" borderId="16" xfId="0" applyFill="1" applyBorder="1"/>
    <xf numFmtId="20" fontId="0" fillId="7" borderId="16" xfId="0" applyNumberFormat="1" applyFill="1" applyBorder="1"/>
    <xf numFmtId="0" fontId="0" fillId="7" borderId="16" xfId="0" applyFill="1" applyBorder="1" applyAlignment="1">
      <alignment horizontal="right"/>
    </xf>
    <xf numFmtId="0" fontId="0" fillId="7" borderId="16" xfId="0" applyFill="1" applyBorder="1" applyAlignment="1">
      <alignment horizontal="left"/>
    </xf>
    <xf numFmtId="20" fontId="0" fillId="0" borderId="16" xfId="0" applyNumberFormat="1" applyBorder="1"/>
    <xf numFmtId="0" fontId="0" fillId="3" borderId="16" xfId="0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1" fillId="0" borderId="1" xfId="0" applyFont="1" applyFill="1" applyBorder="1"/>
    <xf numFmtId="0" fontId="0" fillId="10" borderId="16" xfId="0" applyFill="1" applyBorder="1"/>
    <xf numFmtId="0" fontId="2" fillId="0" borderId="0" xfId="1" applyFill="1"/>
    <xf numFmtId="0" fontId="3" fillId="0" borderId="5" xfId="1" applyFont="1" applyFill="1" applyBorder="1" applyAlignment="1">
      <alignment horizontal="center"/>
    </xf>
    <xf numFmtId="0" fontId="8" fillId="0" borderId="0" xfId="1" applyFont="1" applyFill="1"/>
    <xf numFmtId="0" fontId="7" fillId="0" borderId="0" xfId="1" applyFont="1" applyFill="1"/>
    <xf numFmtId="0" fontId="4" fillId="0" borderId="6" xfId="1" applyFont="1" applyFill="1" applyBorder="1"/>
    <xf numFmtId="0" fontId="2" fillId="0" borderId="11" xfId="1" applyFill="1" applyBorder="1"/>
    <xf numFmtId="0" fontId="3" fillId="0" borderId="8" xfId="1" applyFont="1" applyFill="1" applyBorder="1" applyAlignment="1"/>
    <xf numFmtId="0" fontId="2" fillId="0" borderId="7" xfId="1" applyFill="1" applyBorder="1"/>
    <xf numFmtId="0" fontId="2" fillId="0" borderId="6" xfId="1" applyFill="1" applyBorder="1"/>
    <xf numFmtId="0" fontId="3" fillId="0" borderId="0" xfId="1" applyFont="1" applyFill="1" applyAlignment="1">
      <alignment horizontal="right"/>
    </xf>
    <xf numFmtId="0" fontId="1" fillId="0" borderId="16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ill="1" applyBorder="1"/>
    <xf numFmtId="0" fontId="0" fillId="4" borderId="14" xfId="0" quotePrefix="1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3" xfId="0" applyFill="1" applyBorder="1" applyAlignment="1">
      <alignment wrapText="1"/>
    </xf>
    <xf numFmtId="0" fontId="1" fillId="6" borderId="3" xfId="0" applyFont="1" applyFill="1" applyBorder="1"/>
    <xf numFmtId="2" fontId="0" fillId="6" borderId="3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4" borderId="14" xfId="0" quotePrefix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4" borderId="14" xfId="0" quotePrefix="1" applyFill="1" applyBorder="1" applyAlignment="1">
      <alignment wrapText="1"/>
    </xf>
    <xf numFmtId="0" fontId="0" fillId="4" borderId="14" xfId="0" quotePrefix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/>
    <xf numFmtId="0" fontId="0" fillId="14" borderId="0" xfId="0" applyFill="1" applyBorder="1" applyAlignment="1">
      <alignment horizontal="left"/>
    </xf>
    <xf numFmtId="0" fontId="0" fillId="14" borderId="0" xfId="0" applyFill="1"/>
    <xf numFmtId="0" fontId="0" fillId="10" borderId="0" xfId="0" applyFill="1" applyBorder="1" applyAlignment="1">
      <alignment horizontal="left"/>
    </xf>
    <xf numFmtId="0" fontId="0" fillId="10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12" xfId="0" applyBorder="1" applyAlignment="1">
      <alignment horizontal="left"/>
    </xf>
    <xf numFmtId="0" fontId="0" fillId="9" borderId="16" xfId="0" applyFill="1" applyBorder="1" applyAlignment="1">
      <alignment horizontal="left"/>
    </xf>
    <xf numFmtId="0" fontId="0" fillId="10" borderId="16" xfId="0" applyFill="1" applyBorder="1" applyAlignment="1">
      <alignment horizontal="left"/>
    </xf>
    <xf numFmtId="0" fontId="0" fillId="14" borderId="16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/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6" xfId="0" applyFill="1" applyBorder="1"/>
    <xf numFmtId="0" fontId="19" fillId="11" borderId="16" xfId="0" applyFont="1" applyFill="1" applyBorder="1"/>
    <xf numFmtId="0" fontId="14" fillId="0" borderId="12" xfId="0" applyFont="1" applyFill="1" applyBorder="1" applyAlignment="1">
      <alignment horizontal="center" wrapText="1"/>
    </xf>
    <xf numFmtId="0" fontId="1" fillId="0" borderId="16" xfId="0" applyFont="1" applyBorder="1"/>
    <xf numFmtId="14" fontId="0" fillId="0" borderId="0" xfId="0" applyNumberFormat="1"/>
    <xf numFmtId="8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0" borderId="22" xfId="1" applyFont="1" applyFill="1" applyBorder="1" applyAlignment="1"/>
    <xf numFmtId="0" fontId="3" fillId="0" borderId="23" xfId="1" applyFont="1" applyFill="1" applyBorder="1" applyAlignment="1">
      <alignment horizontal="center"/>
    </xf>
    <xf numFmtId="0" fontId="0" fillId="15" borderId="16" xfId="0" applyFill="1" applyBorder="1" applyAlignment="1">
      <alignment horizontal="left"/>
    </xf>
    <xf numFmtId="0" fontId="1" fillId="0" borderId="24" xfId="0" applyFont="1" applyFill="1" applyBorder="1"/>
    <xf numFmtId="0" fontId="1" fillId="0" borderId="21" xfId="0" applyFont="1" applyFill="1" applyBorder="1"/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0" fontId="0" fillId="16" borderId="16" xfId="0" applyFill="1" applyBorder="1" applyAlignment="1">
      <alignment horizontal="left"/>
    </xf>
    <xf numFmtId="0" fontId="22" fillId="0" borderId="0" xfId="0" applyFont="1" applyAlignment="1">
      <alignment vertical="center"/>
    </xf>
    <xf numFmtId="0" fontId="0" fillId="7" borderId="16" xfId="0" applyFill="1" applyBorder="1"/>
    <xf numFmtId="0" fontId="0" fillId="7" borderId="16" xfId="0" applyFill="1" applyBorder="1" applyAlignment="1">
      <alignment horizontal="right"/>
    </xf>
    <xf numFmtId="0" fontId="0" fillId="0" borderId="16" xfId="0" applyFill="1" applyBorder="1"/>
    <xf numFmtId="0" fontId="0" fillId="0" borderId="16" xfId="0" applyBorder="1"/>
    <xf numFmtId="20" fontId="0" fillId="0" borderId="16" xfId="0" applyNumberFormat="1" applyBorder="1"/>
    <xf numFmtId="0" fontId="0" fillId="3" borderId="16" xfId="0" applyFill="1" applyBorder="1" applyAlignment="1">
      <alignment horizontal="right"/>
    </xf>
    <xf numFmtId="0" fontId="2" fillId="11" borderId="16" xfId="0" applyFont="1" applyFill="1" applyBorder="1"/>
    <xf numFmtId="0" fontId="0" fillId="0" borderId="0" xfId="0"/>
    <xf numFmtId="0" fontId="0" fillId="0" borderId="0" xfId="0" applyAlignment="1">
      <alignment horizontal="right"/>
    </xf>
    <xf numFmtId="0" fontId="0" fillId="7" borderId="16" xfId="0" applyFill="1" applyBorder="1" applyAlignment="1">
      <alignment horizontal="right"/>
    </xf>
    <xf numFmtId="0" fontId="0" fillId="0" borderId="16" xfId="0" applyFill="1" applyBorder="1"/>
    <xf numFmtId="0" fontId="0" fillId="0" borderId="16" xfId="0" applyBorder="1"/>
    <xf numFmtId="20" fontId="0" fillId="0" borderId="16" xfId="0" applyNumberFormat="1" applyBorder="1"/>
    <xf numFmtId="0" fontId="0" fillId="0" borderId="16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16" xfId="0" applyFill="1" applyBorder="1"/>
    <xf numFmtId="0" fontId="2" fillId="11" borderId="16" xfId="0" applyFont="1" applyFill="1" applyBorder="1"/>
    <xf numFmtId="0" fontId="0" fillId="0" borderId="0" xfId="0"/>
    <xf numFmtId="0" fontId="18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0" fillId="7" borderId="16" xfId="0" applyFill="1" applyBorder="1"/>
    <xf numFmtId="20" fontId="0" fillId="7" borderId="16" xfId="0" applyNumberFormat="1" applyFill="1" applyBorder="1"/>
    <xf numFmtId="0" fontId="0" fillId="0" borderId="16" xfId="0" applyFill="1" applyBorder="1"/>
    <xf numFmtId="0" fontId="0" fillId="9" borderId="16" xfId="0" applyFill="1" applyBorder="1" applyAlignment="1">
      <alignment horizontal="left"/>
    </xf>
    <xf numFmtId="0" fontId="0" fillId="0" borderId="16" xfId="0" applyBorder="1"/>
    <xf numFmtId="20" fontId="0" fillId="0" borderId="16" xfId="0" applyNumberFormat="1" applyBorder="1"/>
    <xf numFmtId="0" fontId="0" fillId="3" borderId="16" xfId="0" applyFill="1" applyBorder="1" applyAlignment="1">
      <alignment horizontal="right"/>
    </xf>
    <xf numFmtId="0" fontId="0" fillId="14" borderId="16" xfId="0" applyFill="1" applyBorder="1" applyAlignment="1">
      <alignment horizontal="left"/>
    </xf>
    <xf numFmtId="0" fontId="0" fillId="10" borderId="16" xfId="0" applyFill="1" applyBorder="1" applyAlignment="1">
      <alignment horizontal="left"/>
    </xf>
    <xf numFmtId="0" fontId="0" fillId="10" borderId="16" xfId="0" applyFill="1" applyBorder="1"/>
    <xf numFmtId="0" fontId="0" fillId="2" borderId="16" xfId="0" applyFill="1" applyBorder="1" applyAlignment="1">
      <alignment horizontal="left"/>
    </xf>
    <xf numFmtId="0" fontId="0" fillId="2" borderId="16" xfId="0" applyFill="1" applyBorder="1"/>
    <xf numFmtId="0" fontId="0" fillId="14" borderId="16" xfId="0" applyFill="1" applyBorder="1"/>
    <xf numFmtId="18" fontId="0" fillId="14" borderId="16" xfId="0" applyNumberFormat="1" applyFill="1" applyBorder="1"/>
    <xf numFmtId="0" fontId="0" fillId="14" borderId="16" xfId="0" applyFill="1" applyBorder="1" applyAlignment="1">
      <alignment horizontal="right"/>
    </xf>
    <xf numFmtId="0" fontId="1" fillId="0" borderId="27" xfId="0" applyFont="1" applyFill="1" applyBorder="1"/>
    <xf numFmtId="0" fontId="0" fillId="0" borderId="3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15" borderId="16" xfId="0" applyFill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0" xfId="0" applyFont="1" applyFill="1" applyBorder="1" applyAlignment="1">
      <alignment horizontal="left"/>
    </xf>
    <xf numFmtId="20" fontId="0" fillId="0" borderId="16" xfId="0" applyNumberForma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2" borderId="28" xfId="0" applyFill="1" applyBorder="1"/>
    <xf numFmtId="0" fontId="0" fillId="0" borderId="29" xfId="0" applyBorder="1"/>
    <xf numFmtId="0" fontId="0" fillId="0" borderId="29" xfId="0" applyFill="1" applyBorder="1"/>
    <xf numFmtId="0" fontId="0" fillId="0" borderId="30" xfId="0" applyFill="1" applyBorder="1"/>
    <xf numFmtId="0" fontId="0" fillId="0" borderId="28" xfId="0" applyBorder="1"/>
    <xf numFmtId="0" fontId="0" fillId="0" borderId="30" xfId="0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0" borderId="28" xfId="0" applyFill="1" applyBorder="1"/>
    <xf numFmtId="0" fontId="1" fillId="0" borderId="0" xfId="0" applyFont="1" applyBorder="1" applyAlignment="1">
      <alignment horizontal="center" wrapText="1"/>
    </xf>
    <xf numFmtId="0" fontId="0" fillId="7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1" applyFill="1" applyAlignment="1">
      <alignment horizontal="right"/>
    </xf>
    <xf numFmtId="0" fontId="24" fillId="4" borderId="0" xfId="0" applyFont="1" applyFill="1"/>
    <xf numFmtId="0" fontId="24" fillId="4" borderId="0" xfId="0" applyFont="1" applyFill="1" applyAlignment="1">
      <alignment wrapText="1"/>
    </xf>
    <xf numFmtId="22" fontId="0" fillId="0" borderId="0" xfId="0" applyNumberFormat="1"/>
    <xf numFmtId="14" fontId="0" fillId="0" borderId="0" xfId="0" applyNumberFormat="1" applyAlignment="1">
      <alignment wrapText="1"/>
    </xf>
    <xf numFmtId="0" fontId="0" fillId="11" borderId="0" xfId="0" applyFill="1" applyAlignment="1">
      <alignment horizontal="center" wrapText="1"/>
    </xf>
    <xf numFmtId="18" fontId="0" fillId="0" borderId="16" xfId="0" applyNumberFormat="1" applyFill="1" applyBorder="1"/>
    <xf numFmtId="20" fontId="0" fillId="14" borderId="16" xfId="0" applyNumberFormat="1" applyFill="1" applyBorder="1"/>
    <xf numFmtId="0" fontId="0" fillId="16" borderId="0" xfId="0" applyFill="1" applyAlignment="1">
      <alignment horizontal="center"/>
    </xf>
    <xf numFmtId="0" fontId="0" fillId="16" borderId="0" xfId="0" applyFill="1"/>
    <xf numFmtId="0" fontId="0" fillId="0" borderId="31" xfId="0" applyFill="1" applyBorder="1"/>
    <xf numFmtId="20" fontId="0" fillId="0" borderId="31" xfId="0" applyNumberFormat="1" applyFill="1" applyBorder="1"/>
    <xf numFmtId="0" fontId="0" fillId="0" borderId="31" xfId="0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14" borderId="26" xfId="0" applyFill="1" applyBorder="1"/>
    <xf numFmtId="0" fontId="0" fillId="14" borderId="26" xfId="0" applyFill="1" applyBorder="1" applyAlignment="1">
      <alignment horizontal="right"/>
    </xf>
    <xf numFmtId="0" fontId="0" fillId="14" borderId="26" xfId="0" applyFill="1" applyBorder="1" applyAlignment="1">
      <alignment horizontal="center"/>
    </xf>
    <xf numFmtId="0" fontId="0" fillId="7" borderId="31" xfId="0" applyFill="1" applyBorder="1"/>
    <xf numFmtId="20" fontId="0" fillId="7" borderId="31" xfId="0" applyNumberFormat="1" applyFill="1" applyBorder="1"/>
    <xf numFmtId="0" fontId="0" fillId="7" borderId="31" xfId="0" applyFill="1" applyBorder="1" applyAlignment="1">
      <alignment horizontal="right"/>
    </xf>
    <xf numFmtId="0" fontId="0" fillId="7" borderId="31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7" borderId="26" xfId="0" applyFill="1" applyBorder="1"/>
    <xf numFmtId="0" fontId="0" fillId="7" borderId="26" xfId="0" applyFill="1" applyBorder="1" applyAlignment="1">
      <alignment horizontal="right"/>
    </xf>
    <xf numFmtId="0" fontId="0" fillId="7" borderId="26" xfId="0" applyFill="1" applyBorder="1" applyAlignment="1">
      <alignment horizontal="center"/>
    </xf>
    <xf numFmtId="0" fontId="0" fillId="14" borderId="31" xfId="0" applyFill="1" applyBorder="1"/>
    <xf numFmtId="20" fontId="0" fillId="14" borderId="31" xfId="0" applyNumberFormat="1" applyFill="1" applyBorder="1"/>
    <xf numFmtId="0" fontId="0" fillId="14" borderId="31" xfId="0" applyFill="1" applyBorder="1" applyAlignment="1">
      <alignment horizontal="right"/>
    </xf>
    <xf numFmtId="0" fontId="0" fillId="14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14" borderId="31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9" borderId="26" xfId="0" applyFill="1" applyBorder="1" applyAlignment="1">
      <alignment horizontal="left"/>
    </xf>
    <xf numFmtId="0" fontId="0" fillId="10" borderId="31" xfId="0" applyFill="1" applyBorder="1" applyAlignment="1">
      <alignment horizontal="left"/>
    </xf>
    <xf numFmtId="0" fontId="0" fillId="14" borderId="26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10" borderId="26" xfId="0" applyFill="1" applyBorder="1"/>
    <xf numFmtId="0" fontId="0" fillId="17" borderId="0" xfId="0" applyFill="1" applyAlignment="1">
      <alignment wrapText="1"/>
    </xf>
    <xf numFmtId="0" fontId="0" fillId="17" borderId="16" xfId="0" applyFill="1" applyBorder="1"/>
    <xf numFmtId="0" fontId="0" fillId="17" borderId="31" xfId="0" applyFill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17" borderId="12" xfId="0" applyFont="1" applyFill="1" applyBorder="1" applyAlignment="1">
      <alignment wrapText="1"/>
    </xf>
    <xf numFmtId="1" fontId="0" fillId="0" borderId="0" xfId="0" applyNumberFormat="1" applyAlignment="1">
      <alignment horizontal="left"/>
    </xf>
    <xf numFmtId="0" fontId="1" fillId="18" borderId="0" xfId="0" applyFont="1" applyFill="1" applyBorder="1" applyAlignment="1">
      <alignment horizontal="center" wrapText="1"/>
    </xf>
    <xf numFmtId="0" fontId="0" fillId="0" borderId="34" xfId="0" applyFill="1" applyBorder="1"/>
    <xf numFmtId="0" fontId="0" fillId="0" borderId="35" xfId="0" applyFill="1" applyBorder="1"/>
    <xf numFmtId="0" fontId="0" fillId="18" borderId="0" xfId="0" applyFill="1" applyBorder="1" applyAlignment="1">
      <alignment horizontal="center"/>
    </xf>
    <xf numFmtId="0" fontId="0" fillId="11" borderId="16" xfId="0" applyFill="1" applyBorder="1" applyAlignment="1">
      <alignment horizontal="left"/>
    </xf>
    <xf numFmtId="0" fontId="0" fillId="11" borderId="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2" fontId="0" fillId="11" borderId="14" xfId="0" applyNumberFormat="1" applyFill="1" applyBorder="1" applyAlignment="1">
      <alignment horizontal="center"/>
    </xf>
    <xf numFmtId="2" fontId="0" fillId="11" borderId="3" xfId="0" applyNumberForma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ill="1" applyAlignment="1">
      <alignment horizontal="center" wrapText="1"/>
    </xf>
    <xf numFmtId="0" fontId="19" fillId="10" borderId="0" xfId="1" applyFont="1" applyFill="1" applyAlignment="1">
      <alignment horizontal="center" wrapText="1"/>
    </xf>
    <xf numFmtId="0" fontId="2" fillId="10" borderId="0" xfId="1" applyFill="1" applyAlignment="1">
      <alignment horizontal="center" wrapText="1"/>
    </xf>
    <xf numFmtId="0" fontId="21" fillId="13" borderId="17" xfId="0" applyFont="1" applyFill="1" applyBorder="1" applyAlignment="1">
      <alignment horizontal="center"/>
    </xf>
    <xf numFmtId="0" fontId="21" fillId="13" borderId="18" xfId="0" applyFont="1" applyFill="1" applyBorder="1" applyAlignment="1">
      <alignment horizontal="center"/>
    </xf>
    <xf numFmtId="0" fontId="21" fillId="13" borderId="19" xfId="0" applyFont="1" applyFill="1" applyBorder="1" applyAlignment="1">
      <alignment horizontal="center"/>
    </xf>
    <xf numFmtId="0" fontId="21" fillId="12" borderId="17" xfId="0" applyFont="1" applyFill="1" applyBorder="1" applyAlignment="1">
      <alignment horizontal="center"/>
    </xf>
    <xf numFmtId="0" fontId="21" fillId="12" borderId="19" xfId="0" applyFont="1" applyFill="1" applyBorder="1" applyAlignment="1">
      <alignment horizontal="center"/>
    </xf>
    <xf numFmtId="0" fontId="21" fillId="12" borderId="18" xfId="0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" xfId="0" applyFont="1" applyBorder="1" applyAlignment="1">
      <alignment horizontal="righ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96"/>
  <sheetViews>
    <sheetView topLeftCell="C31" zoomScaleNormal="100" workbookViewId="0">
      <selection activeCell="N14" sqref="N14"/>
    </sheetView>
  </sheetViews>
  <sheetFormatPr defaultColWidth="9.140625" defaultRowHeight="15"/>
  <cols>
    <col min="1" max="2" width="5.28515625" style="59" customWidth="1"/>
    <col min="3" max="3" width="9.140625" style="59"/>
    <col min="4" max="4" width="11.7109375" style="59" customWidth="1"/>
    <col min="5" max="6" width="27.85546875" style="59" customWidth="1"/>
    <col min="7" max="8" width="5.28515625" style="59" customWidth="1"/>
    <col min="9" max="9" width="30.28515625" style="59" customWidth="1"/>
    <col min="10" max="10" width="5.85546875" style="59" customWidth="1"/>
    <col min="11" max="11" width="4.7109375" style="68" customWidth="1"/>
    <col min="12" max="12" width="7.5703125" style="68" customWidth="1"/>
    <col min="13" max="13" width="26.42578125" style="68" customWidth="1"/>
    <col min="14" max="14" width="10.5703125" style="68" customWidth="1"/>
    <col min="15" max="16" width="8.42578125" style="68" customWidth="1"/>
    <col min="17" max="26" width="9.140625" style="59"/>
    <col min="27" max="29" width="19.28515625" style="59" customWidth="1"/>
    <col min="30" max="16384" width="9.140625" style="59"/>
  </cols>
  <sheetData>
    <row r="1" spans="1:29" ht="18.75">
      <c r="A1" s="54" t="s">
        <v>184</v>
      </c>
      <c r="B1" s="54"/>
      <c r="E1" s="59" t="s">
        <v>118</v>
      </c>
      <c r="G1" s="314" t="s">
        <v>179</v>
      </c>
      <c r="H1" s="314"/>
      <c r="K1" s="17"/>
      <c r="M1" s="19" t="s">
        <v>189</v>
      </c>
      <c r="P1" s="108"/>
      <c r="S1" s="17"/>
      <c r="Y1" s="17"/>
      <c r="Z1" s="68"/>
      <c r="AA1" s="106"/>
      <c r="AB1" s="106"/>
      <c r="AC1" s="106"/>
    </row>
    <row r="2" spans="1:29">
      <c r="A2" s="4" t="s">
        <v>29</v>
      </c>
      <c r="B2" s="4" t="s">
        <v>30</v>
      </c>
      <c r="C2" s="4" t="s">
        <v>31</v>
      </c>
      <c r="D2" s="4" t="s">
        <v>26</v>
      </c>
      <c r="E2" s="53" t="s">
        <v>168</v>
      </c>
      <c r="F2" s="53" t="s">
        <v>169</v>
      </c>
      <c r="G2" s="99" t="s">
        <v>180</v>
      </c>
      <c r="H2" s="99" t="s">
        <v>181</v>
      </c>
      <c r="I2" s="97" t="s">
        <v>182</v>
      </c>
      <c r="J2" s="98" t="s">
        <v>183</v>
      </c>
      <c r="K2" s="17"/>
      <c r="L2" s="109" t="s">
        <v>225</v>
      </c>
      <c r="M2" s="109" t="s">
        <v>188</v>
      </c>
      <c r="N2" s="109" t="s">
        <v>186</v>
      </c>
      <c r="O2" s="109" t="s">
        <v>187</v>
      </c>
      <c r="P2" s="17"/>
      <c r="Q2" s="59" t="s">
        <v>114</v>
      </c>
      <c r="R2" s="59" t="s">
        <v>32</v>
      </c>
      <c r="S2" s="17"/>
      <c r="T2" s="59" t="s">
        <v>26</v>
      </c>
      <c r="U2" s="59" t="s">
        <v>113</v>
      </c>
      <c r="V2" s="59" t="s">
        <v>110</v>
      </c>
      <c r="W2" s="59" t="s">
        <v>111</v>
      </c>
      <c r="X2" s="59" t="s">
        <v>112</v>
      </c>
      <c r="Y2" s="17"/>
      <c r="Z2" s="107"/>
      <c r="AA2" s="67"/>
      <c r="AB2" s="67"/>
      <c r="AC2" s="67"/>
    </row>
    <row r="3" spans="1:29">
      <c r="A3" s="80">
        <v>1</v>
      </c>
      <c r="B3" s="81">
        <v>0.25</v>
      </c>
      <c r="C3" s="80" t="s">
        <v>0</v>
      </c>
      <c r="D3" s="82" t="s">
        <v>318</v>
      </c>
      <c r="E3" s="80" t="s">
        <v>150</v>
      </c>
      <c r="F3" s="80" t="s">
        <v>148</v>
      </c>
      <c r="G3" s="104">
        <v>21</v>
      </c>
      <c r="H3" s="104">
        <v>8</v>
      </c>
      <c r="I3" s="80" t="s">
        <v>148</v>
      </c>
      <c r="J3" s="59">
        <f>G3-H3</f>
        <v>13</v>
      </c>
      <c r="K3" s="17"/>
      <c r="L3" s="139" t="s">
        <v>7</v>
      </c>
      <c r="M3" s="214" t="s">
        <v>153</v>
      </c>
      <c r="N3" s="111">
        <f>COUNTIF(I$3:I$50,M3)</f>
        <v>3</v>
      </c>
      <c r="O3" s="111">
        <f t="shared" ref="O3:O34" si="0">3-N3</f>
        <v>0</v>
      </c>
      <c r="P3" s="17"/>
      <c r="Q3" s="59">
        <v>1</v>
      </c>
      <c r="R3" s="59">
        <v>3</v>
      </c>
      <c r="S3" s="17"/>
      <c r="T3" s="79" t="s">
        <v>7</v>
      </c>
      <c r="U3" s="79"/>
      <c r="V3" s="79"/>
      <c r="W3" s="79"/>
      <c r="X3" s="79"/>
      <c r="Y3" s="17"/>
      <c r="Z3" s="74"/>
      <c r="AA3" s="67"/>
      <c r="AB3" s="67"/>
      <c r="AC3" s="67"/>
    </row>
    <row r="4" spans="1:29">
      <c r="A4" s="80">
        <v>2</v>
      </c>
      <c r="B4" s="80"/>
      <c r="C4" s="80" t="s">
        <v>1</v>
      </c>
      <c r="D4" s="82" t="s">
        <v>318</v>
      </c>
      <c r="E4" s="80" t="s">
        <v>250</v>
      </c>
      <c r="F4" s="80" t="s">
        <v>156</v>
      </c>
      <c r="G4" s="215">
        <v>21</v>
      </c>
      <c r="H4" s="104">
        <v>9</v>
      </c>
      <c r="I4" s="80" t="s">
        <v>250</v>
      </c>
      <c r="J4" s="59">
        <f t="shared" ref="J4:J50" si="1">G4-H4</f>
        <v>12</v>
      </c>
      <c r="K4" s="17"/>
      <c r="L4" s="139" t="s">
        <v>7</v>
      </c>
      <c r="M4" s="214" t="s">
        <v>251</v>
      </c>
      <c r="N4" s="111">
        <f t="shared" ref="N4:N34" si="2">COUNTIF(I$3:I$50,M4)</f>
        <v>1</v>
      </c>
      <c r="O4" s="111">
        <f t="shared" si="0"/>
        <v>2</v>
      </c>
      <c r="P4" s="17"/>
      <c r="Q4" s="59">
        <v>2</v>
      </c>
      <c r="R4" s="59">
        <v>3</v>
      </c>
      <c r="S4" s="17"/>
      <c r="T4" s="79" t="s">
        <v>8</v>
      </c>
      <c r="U4" s="79"/>
      <c r="V4" s="79"/>
      <c r="W4" s="79"/>
      <c r="X4" s="79"/>
      <c r="Y4" s="17"/>
      <c r="Z4" s="67"/>
      <c r="AA4" s="67"/>
      <c r="AB4" s="67"/>
      <c r="AC4" s="67"/>
    </row>
    <row r="5" spans="1:29">
      <c r="A5" s="80">
        <v>3</v>
      </c>
      <c r="B5" s="80"/>
      <c r="C5" s="80" t="s">
        <v>2</v>
      </c>
      <c r="D5" s="82" t="s">
        <v>322</v>
      </c>
      <c r="E5" s="80" t="s">
        <v>161</v>
      </c>
      <c r="F5" s="80" t="s">
        <v>162</v>
      </c>
      <c r="G5" s="215">
        <v>21</v>
      </c>
      <c r="H5" s="104">
        <v>15</v>
      </c>
      <c r="I5" s="80" t="s">
        <v>162</v>
      </c>
      <c r="J5" s="59">
        <f t="shared" si="1"/>
        <v>6</v>
      </c>
      <c r="K5" s="17"/>
      <c r="L5" s="139" t="s">
        <v>7</v>
      </c>
      <c r="M5" s="214" t="s">
        <v>313</v>
      </c>
      <c r="N5" s="111">
        <f t="shared" si="2"/>
        <v>0</v>
      </c>
      <c r="O5" s="111">
        <f t="shared" si="0"/>
        <v>3</v>
      </c>
      <c r="P5" s="17"/>
      <c r="Q5" s="59">
        <v>3</v>
      </c>
      <c r="R5" s="59">
        <v>3</v>
      </c>
      <c r="S5" s="17"/>
      <c r="T5" s="79" t="s">
        <v>9</v>
      </c>
      <c r="U5" s="79"/>
      <c r="V5" s="79"/>
      <c r="W5" s="79"/>
      <c r="X5" s="79"/>
      <c r="Y5" s="17"/>
      <c r="Z5" s="67"/>
      <c r="AA5" s="67"/>
      <c r="AB5" s="67"/>
      <c r="AC5" s="67"/>
    </row>
    <row r="6" spans="1:29">
      <c r="A6" s="80">
        <v>4</v>
      </c>
      <c r="B6" s="80"/>
      <c r="C6" s="80" t="s">
        <v>3</v>
      </c>
      <c r="D6" s="82" t="s">
        <v>322</v>
      </c>
      <c r="E6" s="80" t="s">
        <v>157</v>
      </c>
      <c r="F6" s="80" t="s">
        <v>239</v>
      </c>
      <c r="G6" s="215">
        <v>23</v>
      </c>
      <c r="H6" s="104">
        <v>21</v>
      </c>
      <c r="I6" s="80" t="s">
        <v>239</v>
      </c>
      <c r="J6" s="59">
        <f t="shared" si="1"/>
        <v>2</v>
      </c>
      <c r="K6" s="17"/>
      <c r="L6" s="139" t="s">
        <v>7</v>
      </c>
      <c r="M6" s="214" t="s">
        <v>236</v>
      </c>
      <c r="N6" s="111">
        <f t="shared" si="2"/>
        <v>1</v>
      </c>
      <c r="O6" s="111">
        <f t="shared" si="0"/>
        <v>2</v>
      </c>
      <c r="P6" s="17"/>
      <c r="Q6" s="59">
        <v>4</v>
      </c>
      <c r="R6" s="59">
        <v>3</v>
      </c>
      <c r="S6" s="17"/>
      <c r="T6" s="79" t="s">
        <v>10</v>
      </c>
      <c r="U6" s="79"/>
      <c r="V6" s="79"/>
      <c r="W6" s="79"/>
      <c r="X6" s="79"/>
      <c r="Y6" s="17"/>
      <c r="Z6" s="68"/>
      <c r="AA6" s="67"/>
      <c r="AB6" s="67"/>
      <c r="AC6" s="67"/>
    </row>
    <row r="7" spans="1:29">
      <c r="A7" s="80">
        <v>5</v>
      </c>
      <c r="B7" s="80"/>
      <c r="C7" s="83" t="s">
        <v>4</v>
      </c>
      <c r="D7" s="82" t="s">
        <v>323</v>
      </c>
      <c r="E7" s="80" t="s">
        <v>154</v>
      </c>
      <c r="F7" s="80" t="s">
        <v>142</v>
      </c>
      <c r="G7" s="215">
        <v>21</v>
      </c>
      <c r="H7" s="104">
        <v>15</v>
      </c>
      <c r="I7" s="80" t="s">
        <v>142</v>
      </c>
      <c r="J7" s="59">
        <f t="shared" si="1"/>
        <v>6</v>
      </c>
      <c r="K7" s="17"/>
      <c r="L7" s="139" t="s">
        <v>7</v>
      </c>
      <c r="M7" s="214" t="s">
        <v>160</v>
      </c>
      <c r="N7" s="111">
        <f t="shared" si="2"/>
        <v>2</v>
      </c>
      <c r="O7" s="111">
        <f t="shared" si="0"/>
        <v>1</v>
      </c>
      <c r="P7" s="17"/>
      <c r="Q7" s="59">
        <v>5</v>
      </c>
      <c r="R7" s="59">
        <v>3</v>
      </c>
      <c r="S7" s="17"/>
      <c r="T7" s="79" t="s">
        <v>11</v>
      </c>
      <c r="U7" s="79"/>
      <c r="V7" s="79"/>
      <c r="W7" s="79"/>
      <c r="X7" s="79"/>
      <c r="Y7" s="17"/>
      <c r="Z7" s="107"/>
      <c r="AA7" s="67"/>
      <c r="AB7" s="67"/>
      <c r="AC7" s="67"/>
    </row>
    <row r="8" spans="1:29">
      <c r="A8" s="100">
        <v>6</v>
      </c>
      <c r="B8" s="100"/>
      <c r="C8" s="101" t="s">
        <v>5</v>
      </c>
      <c r="D8" s="102" t="s">
        <v>323</v>
      </c>
      <c r="E8" s="100" t="s">
        <v>252</v>
      </c>
      <c r="F8" s="100" t="s">
        <v>306</v>
      </c>
      <c r="G8" s="215">
        <v>21</v>
      </c>
      <c r="H8" s="104">
        <v>19</v>
      </c>
      <c r="I8" s="100" t="s">
        <v>252</v>
      </c>
      <c r="J8" s="59">
        <f t="shared" si="1"/>
        <v>2</v>
      </c>
      <c r="K8" s="17"/>
      <c r="L8" s="139" t="s">
        <v>7</v>
      </c>
      <c r="M8" s="214" t="s">
        <v>144</v>
      </c>
      <c r="N8" s="111">
        <f t="shared" si="2"/>
        <v>1</v>
      </c>
      <c r="O8" s="111">
        <f t="shared" si="0"/>
        <v>2</v>
      </c>
      <c r="P8" s="17"/>
      <c r="Q8" s="59">
        <v>6</v>
      </c>
      <c r="R8" s="59">
        <v>3</v>
      </c>
      <c r="S8" s="17"/>
      <c r="T8" s="79" t="s">
        <v>12</v>
      </c>
      <c r="U8" s="79"/>
      <c r="V8" s="79"/>
      <c r="W8" s="79"/>
      <c r="X8" s="79"/>
      <c r="Y8" s="17"/>
      <c r="Z8" s="74"/>
      <c r="AA8" s="67"/>
      <c r="AB8" s="67"/>
      <c r="AC8" s="67"/>
    </row>
    <row r="9" spans="1:29">
      <c r="A9" s="59">
        <v>7</v>
      </c>
      <c r="B9" s="3">
        <v>0.27083333333333331</v>
      </c>
      <c r="C9" s="2" t="s">
        <v>0</v>
      </c>
      <c r="D9" s="79" t="s">
        <v>317</v>
      </c>
      <c r="E9" s="209" t="s">
        <v>144</v>
      </c>
      <c r="F9" s="209" t="s">
        <v>236</v>
      </c>
      <c r="G9" s="215">
        <v>21</v>
      </c>
      <c r="H9" s="104">
        <v>10</v>
      </c>
      <c r="I9" s="209" t="s">
        <v>144</v>
      </c>
      <c r="J9" s="59">
        <f t="shared" si="1"/>
        <v>11</v>
      </c>
      <c r="K9" s="17"/>
      <c r="L9" s="139" t="s">
        <v>7</v>
      </c>
      <c r="M9" s="214" t="s">
        <v>133</v>
      </c>
      <c r="N9" s="111">
        <f t="shared" si="2"/>
        <v>1</v>
      </c>
      <c r="O9" s="111">
        <f t="shared" si="0"/>
        <v>2</v>
      </c>
      <c r="P9" s="17"/>
      <c r="Q9" s="59">
        <v>7</v>
      </c>
      <c r="R9" s="59">
        <v>3</v>
      </c>
      <c r="S9" s="17"/>
      <c r="T9" s="79" t="s">
        <v>13</v>
      </c>
      <c r="U9" s="79"/>
      <c r="V9" s="79"/>
      <c r="W9" s="79"/>
      <c r="X9" s="79"/>
      <c r="Y9" s="17"/>
      <c r="Z9" s="67"/>
      <c r="AA9" s="67"/>
      <c r="AB9" s="67"/>
      <c r="AC9" s="67"/>
    </row>
    <row r="10" spans="1:29">
      <c r="A10" s="59">
        <v>8</v>
      </c>
      <c r="C10" s="2" t="s">
        <v>1</v>
      </c>
      <c r="D10" s="79" t="s">
        <v>317</v>
      </c>
      <c r="E10" s="209" t="s">
        <v>133</v>
      </c>
      <c r="F10" s="209" t="s">
        <v>155</v>
      </c>
      <c r="G10" s="215">
        <v>21</v>
      </c>
      <c r="H10" s="104">
        <v>12</v>
      </c>
      <c r="I10" s="209" t="s">
        <v>155</v>
      </c>
      <c r="J10" s="59">
        <f t="shared" si="1"/>
        <v>9</v>
      </c>
      <c r="K10" s="17"/>
      <c r="L10" s="139" t="s">
        <v>7</v>
      </c>
      <c r="M10" s="214" t="s">
        <v>155</v>
      </c>
      <c r="N10" s="111">
        <f t="shared" si="2"/>
        <v>3</v>
      </c>
      <c r="O10" s="111">
        <f t="shared" si="0"/>
        <v>0</v>
      </c>
      <c r="P10" s="17"/>
      <c r="Q10" s="59">
        <v>8</v>
      </c>
      <c r="R10" s="59">
        <v>3</v>
      </c>
      <c r="S10" s="17"/>
      <c r="T10" s="79" t="s">
        <v>14</v>
      </c>
      <c r="U10" s="79"/>
      <c r="V10" s="79"/>
      <c r="W10" s="79"/>
      <c r="X10" s="79"/>
      <c r="Y10" s="17"/>
      <c r="Z10" s="67"/>
      <c r="AA10" s="67"/>
      <c r="AB10" s="67"/>
      <c r="AC10" s="67"/>
    </row>
    <row r="11" spans="1:29">
      <c r="A11" s="59">
        <v>9</v>
      </c>
      <c r="C11" s="2" t="s">
        <v>2</v>
      </c>
      <c r="D11" s="79" t="s">
        <v>320</v>
      </c>
      <c r="E11" s="209" t="s">
        <v>143</v>
      </c>
      <c r="F11" s="209" t="s">
        <v>151</v>
      </c>
      <c r="G11" s="215">
        <v>21</v>
      </c>
      <c r="H11" s="104">
        <v>16</v>
      </c>
      <c r="I11" s="209" t="s">
        <v>143</v>
      </c>
      <c r="J11" s="59">
        <f t="shared" si="1"/>
        <v>5</v>
      </c>
      <c r="K11" s="17"/>
      <c r="L11" s="139" t="s">
        <v>8</v>
      </c>
      <c r="M11" s="218" t="s">
        <v>252</v>
      </c>
      <c r="N11" s="111">
        <f t="shared" si="2"/>
        <v>3</v>
      </c>
      <c r="O11" s="111">
        <f t="shared" si="0"/>
        <v>0</v>
      </c>
      <c r="P11" s="17"/>
      <c r="Q11" s="59">
        <v>9</v>
      </c>
      <c r="R11" s="59">
        <v>3</v>
      </c>
      <c r="T11" s="68"/>
      <c r="Y11" s="17"/>
      <c r="Z11" s="68"/>
      <c r="AA11" s="67"/>
      <c r="AB11" s="67"/>
      <c r="AC11" s="67"/>
    </row>
    <row r="12" spans="1:29">
      <c r="A12" s="59">
        <v>10</v>
      </c>
      <c r="C12" s="2" t="s">
        <v>3</v>
      </c>
      <c r="D12" s="79" t="s">
        <v>320</v>
      </c>
      <c r="E12" s="209" t="s">
        <v>137</v>
      </c>
      <c r="F12" s="209" t="s">
        <v>145</v>
      </c>
      <c r="G12" s="215">
        <v>21</v>
      </c>
      <c r="H12" s="105">
        <v>15</v>
      </c>
      <c r="I12" s="209" t="s">
        <v>145</v>
      </c>
      <c r="J12" s="59">
        <f t="shared" si="1"/>
        <v>6</v>
      </c>
      <c r="K12" s="17"/>
      <c r="L12" s="139" t="s">
        <v>8</v>
      </c>
      <c r="M12" s="218" t="s">
        <v>146</v>
      </c>
      <c r="N12" s="111">
        <f t="shared" si="2"/>
        <v>2</v>
      </c>
      <c r="O12" s="111">
        <f t="shared" si="0"/>
        <v>1</v>
      </c>
      <c r="P12" s="17"/>
      <c r="Q12" s="59">
        <v>10</v>
      </c>
      <c r="R12" s="59">
        <v>3</v>
      </c>
      <c r="Z12" s="107"/>
      <c r="AA12" s="67"/>
      <c r="AB12" s="67"/>
      <c r="AC12" s="67"/>
    </row>
    <row r="13" spans="1:29">
      <c r="A13" s="59">
        <v>11</v>
      </c>
      <c r="C13" s="83" t="s">
        <v>4</v>
      </c>
      <c r="D13" s="79" t="s">
        <v>319</v>
      </c>
      <c r="E13" s="209" t="s">
        <v>152</v>
      </c>
      <c r="F13" s="209" t="s">
        <v>159</v>
      </c>
      <c r="G13" s="215">
        <v>21</v>
      </c>
      <c r="H13" s="105">
        <v>7</v>
      </c>
      <c r="I13" s="209" t="s">
        <v>159</v>
      </c>
      <c r="J13" s="59">
        <f t="shared" si="1"/>
        <v>14</v>
      </c>
      <c r="K13" s="17"/>
      <c r="L13" s="139" t="s">
        <v>8</v>
      </c>
      <c r="M13" s="218" t="s">
        <v>147</v>
      </c>
      <c r="N13" s="111">
        <f t="shared" si="2"/>
        <v>1</v>
      </c>
      <c r="O13" s="111">
        <f t="shared" si="0"/>
        <v>2</v>
      </c>
      <c r="P13" s="17"/>
      <c r="Q13" s="59">
        <v>11</v>
      </c>
      <c r="R13" s="59">
        <v>3</v>
      </c>
      <c r="Z13" s="67"/>
      <c r="AA13" s="67"/>
      <c r="AB13" s="67"/>
      <c r="AC13" s="67"/>
    </row>
    <row r="14" spans="1:29">
      <c r="A14" s="57">
        <v>12</v>
      </c>
      <c r="B14" s="57"/>
      <c r="C14" s="101" t="s">
        <v>5</v>
      </c>
      <c r="D14" s="75" t="s">
        <v>319</v>
      </c>
      <c r="E14" s="69" t="s">
        <v>146</v>
      </c>
      <c r="F14" s="69" t="s">
        <v>147</v>
      </c>
      <c r="G14" s="215">
        <v>21</v>
      </c>
      <c r="H14" s="105">
        <v>2</v>
      </c>
      <c r="I14" s="69" t="s">
        <v>146</v>
      </c>
      <c r="J14" s="59">
        <f t="shared" si="1"/>
        <v>19</v>
      </c>
      <c r="K14" s="17"/>
      <c r="L14" s="139" t="s">
        <v>8</v>
      </c>
      <c r="M14" s="218" t="s">
        <v>154</v>
      </c>
      <c r="N14" s="111">
        <f t="shared" si="2"/>
        <v>1</v>
      </c>
      <c r="O14" s="111">
        <f t="shared" si="0"/>
        <v>2</v>
      </c>
      <c r="P14" s="17"/>
      <c r="Q14" s="59">
        <v>12</v>
      </c>
      <c r="R14" s="59">
        <v>3</v>
      </c>
      <c r="Z14" s="67"/>
      <c r="AA14" s="67"/>
      <c r="AB14" s="67"/>
      <c r="AC14" s="67"/>
    </row>
    <row r="15" spans="1:29">
      <c r="A15" s="80">
        <v>13</v>
      </c>
      <c r="B15" s="81">
        <v>0.29166666666666702</v>
      </c>
      <c r="C15" s="80" t="s">
        <v>0</v>
      </c>
      <c r="D15" s="240" t="s">
        <v>323</v>
      </c>
      <c r="E15" s="80" t="s">
        <v>154</v>
      </c>
      <c r="F15" s="80" t="s">
        <v>252</v>
      </c>
      <c r="G15" s="215">
        <v>21</v>
      </c>
      <c r="H15" s="104">
        <v>8</v>
      </c>
      <c r="I15" s="80" t="s">
        <v>252</v>
      </c>
      <c r="J15" s="59">
        <f t="shared" si="1"/>
        <v>13</v>
      </c>
      <c r="K15" s="17"/>
      <c r="L15" s="139" t="s">
        <v>8</v>
      </c>
      <c r="M15" s="218" t="s">
        <v>152</v>
      </c>
      <c r="N15" s="111">
        <f t="shared" si="2"/>
        <v>0</v>
      </c>
      <c r="O15" s="111">
        <f t="shared" si="0"/>
        <v>3</v>
      </c>
      <c r="P15" s="17"/>
      <c r="Q15" s="59">
        <v>13</v>
      </c>
      <c r="R15" s="59">
        <v>3</v>
      </c>
      <c r="Z15" s="67"/>
      <c r="AA15" s="67"/>
      <c r="AB15" s="67"/>
      <c r="AC15" s="67"/>
    </row>
    <row r="16" spans="1:29">
      <c r="A16" s="80">
        <v>14</v>
      </c>
      <c r="B16" s="80"/>
      <c r="C16" s="80" t="s">
        <v>1</v>
      </c>
      <c r="D16" s="240" t="s">
        <v>323</v>
      </c>
      <c r="E16" s="80" t="s">
        <v>142</v>
      </c>
      <c r="F16" s="80" t="s">
        <v>306</v>
      </c>
      <c r="G16" s="215">
        <v>21</v>
      </c>
      <c r="H16" s="104">
        <v>18</v>
      </c>
      <c r="I16" s="80" t="s">
        <v>306</v>
      </c>
      <c r="J16" s="59">
        <f t="shared" si="1"/>
        <v>3</v>
      </c>
      <c r="K16" s="17"/>
      <c r="L16" s="139" t="s">
        <v>8</v>
      </c>
      <c r="M16" s="218" t="s">
        <v>306</v>
      </c>
      <c r="N16" s="111">
        <f t="shared" si="2"/>
        <v>1</v>
      </c>
      <c r="O16" s="111">
        <f t="shared" si="0"/>
        <v>2</v>
      </c>
      <c r="P16" s="17"/>
      <c r="Q16" s="59">
        <v>14</v>
      </c>
      <c r="R16" s="59">
        <v>3</v>
      </c>
      <c r="Z16" s="67"/>
      <c r="AA16" s="67"/>
      <c r="AB16" s="67"/>
      <c r="AC16" s="67"/>
    </row>
    <row r="17" spans="1:29">
      <c r="A17" s="80">
        <v>15</v>
      </c>
      <c r="B17" s="80"/>
      <c r="C17" s="80" t="s">
        <v>2</v>
      </c>
      <c r="D17" s="240" t="s">
        <v>318</v>
      </c>
      <c r="E17" s="80" t="s">
        <v>150</v>
      </c>
      <c r="F17" s="80" t="s">
        <v>250</v>
      </c>
      <c r="G17" s="215">
        <v>21</v>
      </c>
      <c r="H17" s="105">
        <v>16</v>
      </c>
      <c r="I17" s="80" t="s">
        <v>250</v>
      </c>
      <c r="J17" s="59">
        <f t="shared" si="1"/>
        <v>5</v>
      </c>
      <c r="K17" s="17"/>
      <c r="L17" s="139" t="s">
        <v>8</v>
      </c>
      <c r="M17" s="218" t="s">
        <v>142</v>
      </c>
      <c r="N17" s="111">
        <f t="shared" si="2"/>
        <v>1</v>
      </c>
      <c r="O17" s="111">
        <f t="shared" si="0"/>
        <v>2</v>
      </c>
      <c r="P17" s="17"/>
      <c r="Q17" s="59">
        <v>15</v>
      </c>
      <c r="R17" s="59">
        <v>3</v>
      </c>
      <c r="Z17" s="67"/>
      <c r="AA17" s="67"/>
      <c r="AB17" s="67"/>
      <c r="AC17" s="67"/>
    </row>
    <row r="18" spans="1:29">
      <c r="A18" s="80">
        <v>16</v>
      </c>
      <c r="B18" s="80"/>
      <c r="C18" s="80" t="s">
        <v>3</v>
      </c>
      <c r="D18" s="240" t="s">
        <v>318</v>
      </c>
      <c r="E18" s="80" t="s">
        <v>148</v>
      </c>
      <c r="F18" s="80" t="s">
        <v>156</v>
      </c>
      <c r="G18" s="215">
        <v>21</v>
      </c>
      <c r="H18" s="105">
        <v>8</v>
      </c>
      <c r="I18" s="80" t="s">
        <v>156</v>
      </c>
      <c r="J18" s="59">
        <f t="shared" si="1"/>
        <v>13</v>
      </c>
      <c r="K18" s="17"/>
      <c r="L18" s="139" t="s">
        <v>8</v>
      </c>
      <c r="M18" s="218" t="s">
        <v>159</v>
      </c>
      <c r="N18" s="111">
        <f t="shared" si="2"/>
        <v>3</v>
      </c>
      <c r="O18" s="111">
        <f t="shared" si="0"/>
        <v>0</v>
      </c>
      <c r="P18" s="17"/>
      <c r="Q18" s="59">
        <v>16</v>
      </c>
      <c r="R18" s="59">
        <v>3</v>
      </c>
      <c r="Z18" s="68"/>
      <c r="AA18" s="67"/>
      <c r="AB18" s="67"/>
      <c r="AC18" s="67"/>
    </row>
    <row r="19" spans="1:29">
      <c r="A19" s="80">
        <v>17</v>
      </c>
      <c r="B19" s="80"/>
      <c r="C19" s="83" t="s">
        <v>4</v>
      </c>
      <c r="D19" s="240" t="s">
        <v>322</v>
      </c>
      <c r="E19" s="80" t="s">
        <v>161</v>
      </c>
      <c r="F19" s="80" t="s">
        <v>157</v>
      </c>
      <c r="G19" s="215">
        <v>21</v>
      </c>
      <c r="H19" s="104">
        <v>12</v>
      </c>
      <c r="I19" s="80" t="s">
        <v>161</v>
      </c>
      <c r="J19" s="59">
        <f t="shared" si="1"/>
        <v>9</v>
      </c>
      <c r="K19" s="17"/>
      <c r="L19" s="139" t="s">
        <v>9</v>
      </c>
      <c r="M19" s="219" t="s">
        <v>148</v>
      </c>
      <c r="N19" s="111">
        <f t="shared" si="2"/>
        <v>1</v>
      </c>
      <c r="O19" s="111">
        <f t="shared" si="0"/>
        <v>2</v>
      </c>
      <c r="P19" s="17"/>
      <c r="Q19" s="59">
        <v>17</v>
      </c>
      <c r="R19" s="59">
        <v>3</v>
      </c>
      <c r="Z19" s="107"/>
      <c r="AA19" s="67"/>
      <c r="AB19" s="67"/>
      <c r="AC19" s="67"/>
    </row>
    <row r="20" spans="1:29">
      <c r="A20" s="100">
        <v>18</v>
      </c>
      <c r="B20" s="100"/>
      <c r="C20" s="101" t="s">
        <v>5</v>
      </c>
      <c r="D20" s="102" t="s">
        <v>322</v>
      </c>
      <c r="E20" s="100" t="s">
        <v>162</v>
      </c>
      <c r="F20" s="100" t="s">
        <v>239</v>
      </c>
      <c r="G20" s="215">
        <v>21</v>
      </c>
      <c r="H20" s="104">
        <v>14</v>
      </c>
      <c r="I20" s="100" t="s">
        <v>239</v>
      </c>
      <c r="J20" s="59">
        <f t="shared" si="1"/>
        <v>7</v>
      </c>
      <c r="K20" s="17"/>
      <c r="L20" s="139" t="s">
        <v>9</v>
      </c>
      <c r="M20" s="219" t="s">
        <v>161</v>
      </c>
      <c r="N20" s="111">
        <f t="shared" si="2"/>
        <v>1</v>
      </c>
      <c r="O20" s="111">
        <f t="shared" si="0"/>
        <v>2</v>
      </c>
      <c r="P20" s="17"/>
      <c r="Q20" s="59">
        <v>18</v>
      </c>
      <c r="R20" s="59">
        <v>3</v>
      </c>
      <c r="Z20" s="74"/>
      <c r="AA20" s="67"/>
      <c r="AB20" s="67"/>
      <c r="AC20" s="67"/>
    </row>
    <row r="21" spans="1:29">
      <c r="A21" s="59">
        <v>19</v>
      </c>
      <c r="B21" s="3">
        <v>0.3125</v>
      </c>
      <c r="C21" s="2" t="s">
        <v>0</v>
      </c>
      <c r="D21" s="74" t="s">
        <v>321</v>
      </c>
      <c r="E21" s="209" t="s">
        <v>153</v>
      </c>
      <c r="F21" s="209" t="s">
        <v>160</v>
      </c>
      <c r="G21" s="215">
        <v>21</v>
      </c>
      <c r="H21" s="105">
        <v>16</v>
      </c>
      <c r="I21" s="209" t="s">
        <v>153</v>
      </c>
      <c r="J21" s="59">
        <f t="shared" si="1"/>
        <v>5</v>
      </c>
      <c r="K21" s="17"/>
      <c r="L21" s="139" t="s">
        <v>9</v>
      </c>
      <c r="M21" s="219" t="s">
        <v>157</v>
      </c>
      <c r="N21" s="111">
        <f t="shared" si="2"/>
        <v>1</v>
      </c>
      <c r="O21" s="111">
        <f t="shared" si="0"/>
        <v>2</v>
      </c>
      <c r="P21" s="17"/>
      <c r="Q21" s="59">
        <v>19</v>
      </c>
      <c r="R21" s="59">
        <v>3</v>
      </c>
      <c r="Z21" s="67"/>
      <c r="AA21" s="67"/>
      <c r="AB21" s="67"/>
      <c r="AC21" s="67"/>
    </row>
    <row r="22" spans="1:29">
      <c r="A22" s="59">
        <v>20</v>
      </c>
      <c r="C22" s="2" t="s">
        <v>1</v>
      </c>
      <c r="D22" s="74" t="s">
        <v>321</v>
      </c>
      <c r="E22" s="209" t="s">
        <v>251</v>
      </c>
      <c r="F22" s="209" t="s">
        <v>313</v>
      </c>
      <c r="G22" s="215">
        <v>21</v>
      </c>
      <c r="H22" s="105">
        <v>14</v>
      </c>
      <c r="I22" s="209" t="s">
        <v>251</v>
      </c>
      <c r="J22" s="59">
        <f t="shared" si="1"/>
        <v>7</v>
      </c>
      <c r="K22" s="17"/>
      <c r="L22" s="139" t="s">
        <v>9</v>
      </c>
      <c r="M22" s="219" t="s">
        <v>150</v>
      </c>
      <c r="N22" s="111">
        <f t="shared" si="2"/>
        <v>1</v>
      </c>
      <c r="O22" s="111">
        <f t="shared" si="0"/>
        <v>2</v>
      </c>
      <c r="P22" s="17"/>
      <c r="Q22" s="59">
        <v>20</v>
      </c>
      <c r="R22" s="59">
        <v>3</v>
      </c>
      <c r="Z22" s="67"/>
      <c r="AA22" s="67"/>
      <c r="AB22" s="67"/>
      <c r="AC22" s="67"/>
    </row>
    <row r="23" spans="1:29">
      <c r="A23" s="59">
        <v>21</v>
      </c>
      <c r="C23" s="2" t="s">
        <v>2</v>
      </c>
      <c r="D23" s="74" t="s">
        <v>319</v>
      </c>
      <c r="E23" s="209" t="s">
        <v>152</v>
      </c>
      <c r="F23" s="209" t="s">
        <v>146</v>
      </c>
      <c r="G23" s="215">
        <v>21</v>
      </c>
      <c r="H23" s="105">
        <v>12</v>
      </c>
      <c r="I23" s="209" t="s">
        <v>146</v>
      </c>
      <c r="J23" s="59">
        <f t="shared" si="1"/>
        <v>9</v>
      </c>
      <c r="K23" s="17"/>
      <c r="L23" s="139" t="s">
        <v>9</v>
      </c>
      <c r="M23" s="219" t="s">
        <v>162</v>
      </c>
      <c r="N23" s="111">
        <f t="shared" si="2"/>
        <v>1</v>
      </c>
      <c r="O23" s="111">
        <f t="shared" si="0"/>
        <v>2</v>
      </c>
      <c r="P23" s="17"/>
      <c r="Q23" s="59">
        <v>21</v>
      </c>
      <c r="R23" s="59">
        <v>3</v>
      </c>
      <c r="Z23" s="67"/>
      <c r="AA23" s="67"/>
      <c r="AB23" s="67"/>
      <c r="AC23" s="67"/>
    </row>
    <row r="24" spans="1:29">
      <c r="A24" s="59">
        <v>22</v>
      </c>
      <c r="C24" s="2" t="s">
        <v>3</v>
      </c>
      <c r="D24" s="74" t="s">
        <v>319</v>
      </c>
      <c r="E24" s="209" t="s">
        <v>159</v>
      </c>
      <c r="F24" s="209" t="s">
        <v>147</v>
      </c>
      <c r="G24" s="215">
        <v>21</v>
      </c>
      <c r="H24" s="105">
        <v>11</v>
      </c>
      <c r="I24" s="209" t="s">
        <v>159</v>
      </c>
      <c r="J24" s="59">
        <f t="shared" si="1"/>
        <v>10</v>
      </c>
      <c r="K24" s="17"/>
      <c r="L24" s="139" t="s">
        <v>9</v>
      </c>
      <c r="M24" s="219" t="s">
        <v>156</v>
      </c>
      <c r="N24" s="111">
        <f t="shared" si="2"/>
        <v>1</v>
      </c>
      <c r="O24" s="111">
        <f t="shared" si="0"/>
        <v>2</v>
      </c>
      <c r="P24" s="17"/>
      <c r="Q24" s="59">
        <v>22</v>
      </c>
      <c r="R24" s="59">
        <v>3</v>
      </c>
      <c r="Z24" s="67"/>
      <c r="AA24" s="67"/>
      <c r="AB24" s="67"/>
      <c r="AC24" s="67"/>
    </row>
    <row r="25" spans="1:29">
      <c r="A25" s="59">
        <v>23</v>
      </c>
      <c r="C25" s="83" t="s">
        <v>4</v>
      </c>
      <c r="D25" s="74" t="s">
        <v>324</v>
      </c>
      <c r="E25" s="209" t="s">
        <v>138</v>
      </c>
      <c r="F25" s="209" t="s">
        <v>158</v>
      </c>
      <c r="G25" s="215">
        <v>21</v>
      </c>
      <c r="H25" s="104">
        <v>15</v>
      </c>
      <c r="I25" s="209" t="s">
        <v>138</v>
      </c>
      <c r="J25" s="59">
        <f t="shared" si="1"/>
        <v>6</v>
      </c>
      <c r="K25" s="17"/>
      <c r="L25" s="139" t="s">
        <v>9</v>
      </c>
      <c r="M25" s="219" t="s">
        <v>250</v>
      </c>
      <c r="N25" s="111">
        <f t="shared" si="2"/>
        <v>3</v>
      </c>
      <c r="O25" s="111">
        <f t="shared" si="0"/>
        <v>0</v>
      </c>
      <c r="P25" s="17"/>
      <c r="Q25" s="59">
        <v>23</v>
      </c>
      <c r="R25" s="59">
        <v>3</v>
      </c>
      <c r="Z25" s="107"/>
      <c r="AA25" s="67"/>
      <c r="AB25" s="67"/>
      <c r="AC25" s="67"/>
    </row>
    <row r="26" spans="1:29">
      <c r="A26" s="57">
        <v>24</v>
      </c>
      <c r="B26" s="57"/>
      <c r="C26" s="101" t="s">
        <v>5</v>
      </c>
      <c r="D26" s="75" t="s">
        <v>324</v>
      </c>
      <c r="E26" s="69" t="s">
        <v>149</v>
      </c>
      <c r="F26" s="69" t="s">
        <v>304</v>
      </c>
      <c r="G26" s="215">
        <v>21</v>
      </c>
      <c r="H26" s="104">
        <v>18</v>
      </c>
      <c r="I26" s="69" t="s">
        <v>149</v>
      </c>
      <c r="J26" s="59">
        <f t="shared" si="1"/>
        <v>3</v>
      </c>
      <c r="K26" s="17"/>
      <c r="L26" s="139" t="s">
        <v>9</v>
      </c>
      <c r="M26" s="220" t="s">
        <v>239</v>
      </c>
      <c r="N26" s="111">
        <f t="shared" si="2"/>
        <v>3</v>
      </c>
      <c r="O26" s="111">
        <f t="shared" si="0"/>
        <v>0</v>
      </c>
      <c r="P26" s="17"/>
      <c r="Q26" s="59">
        <v>24</v>
      </c>
      <c r="R26" s="59">
        <v>3</v>
      </c>
      <c r="Z26" s="74"/>
      <c r="AA26" s="67"/>
      <c r="AB26" s="67"/>
      <c r="AC26" s="67"/>
    </row>
    <row r="27" spans="1:29">
      <c r="A27" s="80">
        <v>25</v>
      </c>
      <c r="B27" s="81">
        <v>0.33333333333333298</v>
      </c>
      <c r="C27" s="80" t="s">
        <v>0</v>
      </c>
      <c r="D27" s="240" t="s">
        <v>317</v>
      </c>
      <c r="E27" s="80" t="s">
        <v>144</v>
      </c>
      <c r="F27" s="80" t="s">
        <v>133</v>
      </c>
      <c r="G27" s="215">
        <v>21</v>
      </c>
      <c r="H27" s="105">
        <v>19</v>
      </c>
      <c r="I27" s="80" t="s">
        <v>133</v>
      </c>
      <c r="J27" s="59">
        <f t="shared" si="1"/>
        <v>2</v>
      </c>
      <c r="K27" s="17"/>
      <c r="L27" s="139" t="s">
        <v>10</v>
      </c>
      <c r="M27" s="221" t="s">
        <v>304</v>
      </c>
      <c r="N27" s="111">
        <f t="shared" si="2"/>
        <v>0</v>
      </c>
      <c r="O27" s="111">
        <f t="shared" si="0"/>
        <v>3</v>
      </c>
      <c r="P27" s="17"/>
      <c r="Q27" s="59">
        <v>25</v>
      </c>
      <c r="R27" s="59">
        <v>3</v>
      </c>
      <c r="Z27" s="67"/>
      <c r="AA27" s="67"/>
      <c r="AB27" s="67"/>
      <c r="AC27" s="67"/>
    </row>
    <row r="28" spans="1:29">
      <c r="A28" s="80">
        <v>26</v>
      </c>
      <c r="B28" s="80"/>
      <c r="C28" s="80" t="s">
        <v>1</v>
      </c>
      <c r="D28" s="240" t="s">
        <v>317</v>
      </c>
      <c r="E28" s="80" t="s">
        <v>236</v>
      </c>
      <c r="F28" s="80" t="s">
        <v>155</v>
      </c>
      <c r="G28" s="215">
        <v>21</v>
      </c>
      <c r="H28" s="104">
        <v>12</v>
      </c>
      <c r="I28" s="80" t="s">
        <v>155</v>
      </c>
      <c r="J28" s="59">
        <f t="shared" si="1"/>
        <v>9</v>
      </c>
      <c r="K28" s="17"/>
      <c r="L28" s="139" t="s">
        <v>10</v>
      </c>
      <c r="M28" s="221" t="s">
        <v>138</v>
      </c>
      <c r="N28" s="111">
        <f t="shared" si="2"/>
        <v>2</v>
      </c>
      <c r="O28" s="111">
        <f t="shared" si="0"/>
        <v>1</v>
      </c>
      <c r="P28" s="17"/>
      <c r="Q28" s="59">
        <v>26</v>
      </c>
      <c r="R28" s="59">
        <v>3</v>
      </c>
      <c r="Z28" s="67"/>
      <c r="AA28" s="67"/>
      <c r="AB28" s="67"/>
      <c r="AC28" s="67"/>
    </row>
    <row r="29" spans="1:29">
      <c r="A29" s="80">
        <v>27</v>
      </c>
      <c r="B29" s="80"/>
      <c r="C29" s="80" t="s">
        <v>2</v>
      </c>
      <c r="D29" s="240" t="s">
        <v>322</v>
      </c>
      <c r="E29" s="80" t="s">
        <v>239</v>
      </c>
      <c r="F29" s="80" t="s">
        <v>161</v>
      </c>
      <c r="G29" s="215">
        <v>21</v>
      </c>
      <c r="H29" s="104">
        <v>15</v>
      </c>
      <c r="I29" s="80" t="s">
        <v>239</v>
      </c>
      <c r="J29" s="59">
        <f t="shared" si="1"/>
        <v>6</v>
      </c>
      <c r="K29" s="17"/>
      <c r="L29" s="139" t="s">
        <v>10</v>
      </c>
      <c r="M29" s="222" t="s">
        <v>158</v>
      </c>
      <c r="N29" s="111">
        <f t="shared" si="2"/>
        <v>1</v>
      </c>
      <c r="O29" s="111">
        <f t="shared" si="0"/>
        <v>2</v>
      </c>
      <c r="P29" s="17"/>
      <c r="Q29" s="59">
        <v>27</v>
      </c>
      <c r="R29" s="59">
        <v>3</v>
      </c>
      <c r="T29" s="207"/>
      <c r="Z29" s="107"/>
      <c r="AA29" s="67"/>
      <c r="AB29" s="67"/>
      <c r="AC29" s="67"/>
    </row>
    <row r="30" spans="1:29">
      <c r="A30" s="80">
        <v>28</v>
      </c>
      <c r="B30" s="80"/>
      <c r="C30" s="80" t="s">
        <v>3</v>
      </c>
      <c r="D30" s="240" t="s">
        <v>322</v>
      </c>
      <c r="E30" s="80" t="s">
        <v>162</v>
      </c>
      <c r="F30" s="80" t="s">
        <v>157</v>
      </c>
      <c r="G30" s="215">
        <v>21</v>
      </c>
      <c r="H30" s="104">
        <v>18</v>
      </c>
      <c r="I30" s="80" t="s">
        <v>157</v>
      </c>
      <c r="J30" s="59">
        <f t="shared" si="1"/>
        <v>3</v>
      </c>
      <c r="K30" s="17"/>
      <c r="L30" s="139" t="s">
        <v>10</v>
      </c>
      <c r="M30" s="221" t="s">
        <v>145</v>
      </c>
      <c r="N30" s="111">
        <f t="shared" si="2"/>
        <v>2</v>
      </c>
      <c r="O30" s="111">
        <f t="shared" si="0"/>
        <v>1</v>
      </c>
      <c r="P30" s="17"/>
      <c r="Q30" s="59">
        <v>28</v>
      </c>
      <c r="R30" s="59">
        <v>3</v>
      </c>
      <c r="Z30" s="67"/>
      <c r="AA30" s="67"/>
      <c r="AB30" s="67"/>
      <c r="AC30" s="67"/>
    </row>
    <row r="31" spans="1:29">
      <c r="A31" s="80">
        <v>29</v>
      </c>
      <c r="B31" s="80"/>
      <c r="C31" s="83" t="s">
        <v>4</v>
      </c>
      <c r="D31" s="240" t="s">
        <v>320</v>
      </c>
      <c r="E31" s="80" t="s">
        <v>143</v>
      </c>
      <c r="F31" s="80" t="s">
        <v>137</v>
      </c>
      <c r="G31" s="215">
        <v>21</v>
      </c>
      <c r="H31" s="105">
        <v>12</v>
      </c>
      <c r="I31" s="80" t="s">
        <v>137</v>
      </c>
      <c r="J31" s="59">
        <f t="shared" si="1"/>
        <v>9</v>
      </c>
      <c r="K31" s="17"/>
      <c r="L31" s="139" t="s">
        <v>10</v>
      </c>
      <c r="M31" s="221" t="s">
        <v>143</v>
      </c>
      <c r="N31" s="111">
        <f t="shared" si="2"/>
        <v>2</v>
      </c>
      <c r="O31" s="111">
        <f t="shared" si="0"/>
        <v>1</v>
      </c>
      <c r="P31" s="17"/>
      <c r="Q31" s="59">
        <v>29</v>
      </c>
      <c r="R31" s="59">
        <v>3</v>
      </c>
      <c r="Z31" s="67"/>
      <c r="AA31" s="67"/>
      <c r="AB31" s="67"/>
      <c r="AC31" s="67"/>
    </row>
    <row r="32" spans="1:29">
      <c r="A32" s="100">
        <v>30</v>
      </c>
      <c r="B32" s="100"/>
      <c r="C32" s="101" t="s">
        <v>5</v>
      </c>
      <c r="D32" s="102" t="s">
        <v>320</v>
      </c>
      <c r="E32" s="100" t="s">
        <v>151</v>
      </c>
      <c r="F32" s="100" t="s">
        <v>145</v>
      </c>
      <c r="G32" s="215">
        <v>21</v>
      </c>
      <c r="H32" s="105">
        <v>15</v>
      </c>
      <c r="I32" s="100" t="s">
        <v>145</v>
      </c>
      <c r="J32" s="59">
        <f t="shared" si="1"/>
        <v>6</v>
      </c>
      <c r="K32" s="17"/>
      <c r="L32" s="139" t="s">
        <v>10</v>
      </c>
      <c r="M32" s="221" t="s">
        <v>137</v>
      </c>
      <c r="N32" s="111">
        <f t="shared" si="2"/>
        <v>1</v>
      </c>
      <c r="O32" s="111">
        <f t="shared" si="0"/>
        <v>2</v>
      </c>
      <c r="P32" s="17"/>
      <c r="Q32" s="59">
        <v>30</v>
      </c>
      <c r="R32" s="59">
        <v>3</v>
      </c>
      <c r="Z32" s="67"/>
      <c r="AA32" s="67"/>
      <c r="AB32" s="67"/>
      <c r="AC32" s="67"/>
    </row>
    <row r="33" spans="1:29">
      <c r="A33" s="59">
        <v>31</v>
      </c>
      <c r="B33" s="3">
        <v>0.35416666666666702</v>
      </c>
      <c r="C33" s="2" t="s">
        <v>0</v>
      </c>
      <c r="D33" s="74" t="s">
        <v>319</v>
      </c>
      <c r="E33" s="209" t="s">
        <v>147</v>
      </c>
      <c r="F33" s="209" t="s">
        <v>152</v>
      </c>
      <c r="G33" s="215">
        <v>21</v>
      </c>
      <c r="H33" s="105">
        <v>5</v>
      </c>
      <c r="I33" s="209" t="s">
        <v>147</v>
      </c>
      <c r="J33" s="59">
        <f t="shared" si="1"/>
        <v>16</v>
      </c>
      <c r="K33" s="17"/>
      <c r="L33" s="139" t="s">
        <v>10</v>
      </c>
      <c r="M33" s="221" t="s">
        <v>151</v>
      </c>
      <c r="N33" s="111">
        <f t="shared" si="2"/>
        <v>1</v>
      </c>
      <c r="O33" s="111">
        <f t="shared" si="0"/>
        <v>2</v>
      </c>
      <c r="P33" s="17"/>
      <c r="Q33" s="59">
        <v>31</v>
      </c>
      <c r="R33" s="59">
        <v>3</v>
      </c>
      <c r="Z33" s="67"/>
      <c r="AA33" s="67"/>
      <c r="AB33" s="67"/>
      <c r="AC33" s="67"/>
    </row>
    <row r="34" spans="1:29">
      <c r="A34" s="59">
        <v>32</v>
      </c>
      <c r="C34" s="2" t="s">
        <v>1</v>
      </c>
      <c r="D34" s="74" t="s">
        <v>319</v>
      </c>
      <c r="E34" s="209" t="s">
        <v>159</v>
      </c>
      <c r="F34" s="209" t="s">
        <v>146</v>
      </c>
      <c r="G34" s="215">
        <v>21</v>
      </c>
      <c r="H34" s="105">
        <v>11</v>
      </c>
      <c r="I34" s="209" t="s">
        <v>159</v>
      </c>
      <c r="J34" s="59">
        <f t="shared" si="1"/>
        <v>10</v>
      </c>
      <c r="K34" s="17"/>
      <c r="L34" s="139" t="s">
        <v>10</v>
      </c>
      <c r="M34" s="221" t="s">
        <v>149</v>
      </c>
      <c r="N34" s="111">
        <f t="shared" si="2"/>
        <v>3</v>
      </c>
      <c r="O34" s="111">
        <f t="shared" si="0"/>
        <v>0</v>
      </c>
      <c r="P34" s="17"/>
      <c r="Q34" s="59">
        <v>32</v>
      </c>
      <c r="R34" s="59">
        <v>3</v>
      </c>
      <c r="Z34" s="67"/>
      <c r="AA34" s="67"/>
      <c r="AB34" s="67"/>
      <c r="AC34" s="67"/>
    </row>
    <row r="35" spans="1:29">
      <c r="A35" s="59">
        <v>33</v>
      </c>
      <c r="C35" s="2" t="s">
        <v>2</v>
      </c>
      <c r="D35" s="74" t="s">
        <v>323</v>
      </c>
      <c r="E35" s="209" t="s">
        <v>142</v>
      </c>
      <c r="F35" s="209" t="s">
        <v>252</v>
      </c>
      <c r="G35" s="215">
        <v>21</v>
      </c>
      <c r="H35" s="105">
        <v>14</v>
      </c>
      <c r="I35" s="209" t="s">
        <v>252</v>
      </c>
      <c r="J35" s="59">
        <f t="shared" si="1"/>
        <v>7</v>
      </c>
      <c r="P35" s="17"/>
      <c r="Z35" s="68"/>
      <c r="AA35" s="67"/>
      <c r="AB35" s="67"/>
      <c r="AC35" s="67"/>
    </row>
    <row r="36" spans="1:29">
      <c r="A36" s="59">
        <v>34</v>
      </c>
      <c r="C36" s="2" t="s">
        <v>3</v>
      </c>
      <c r="D36" s="74" t="s">
        <v>323</v>
      </c>
      <c r="E36" s="209" t="s">
        <v>306</v>
      </c>
      <c r="F36" s="209" t="s">
        <v>154</v>
      </c>
      <c r="G36" s="215">
        <v>21</v>
      </c>
      <c r="H36" s="105">
        <v>18</v>
      </c>
      <c r="I36" s="209" t="s">
        <v>154</v>
      </c>
      <c r="J36" s="59">
        <f t="shared" si="1"/>
        <v>3</v>
      </c>
      <c r="Q36" s="68"/>
      <c r="Z36" s="107"/>
      <c r="AA36" s="67"/>
      <c r="AB36" s="67"/>
      <c r="AC36" s="67"/>
    </row>
    <row r="37" spans="1:29">
      <c r="A37" s="59">
        <v>35</v>
      </c>
      <c r="C37" s="83" t="s">
        <v>4</v>
      </c>
      <c r="D37" s="74" t="s">
        <v>318</v>
      </c>
      <c r="E37" s="209" t="s">
        <v>156</v>
      </c>
      <c r="F37" s="209" t="s">
        <v>150</v>
      </c>
      <c r="G37" s="215">
        <v>21</v>
      </c>
      <c r="H37" s="104">
        <v>6</v>
      </c>
      <c r="I37" s="209" t="s">
        <v>150</v>
      </c>
      <c r="J37" s="59">
        <f t="shared" si="1"/>
        <v>15</v>
      </c>
      <c r="Q37" s="68"/>
      <c r="Z37" s="74"/>
      <c r="AA37" s="67"/>
      <c r="AB37" s="67"/>
      <c r="AC37" s="67"/>
    </row>
    <row r="38" spans="1:29">
      <c r="A38" s="57">
        <v>36</v>
      </c>
      <c r="B38" s="57"/>
      <c r="C38" s="101" t="s">
        <v>5</v>
      </c>
      <c r="D38" s="75" t="s">
        <v>318</v>
      </c>
      <c r="E38" s="69" t="s">
        <v>148</v>
      </c>
      <c r="F38" s="69" t="s">
        <v>250</v>
      </c>
      <c r="G38" s="215">
        <v>21</v>
      </c>
      <c r="H38" s="104">
        <v>10</v>
      </c>
      <c r="I38" s="69" t="s">
        <v>250</v>
      </c>
      <c r="J38" s="59">
        <f t="shared" si="1"/>
        <v>11</v>
      </c>
      <c r="Q38" s="68"/>
      <c r="Z38" s="74"/>
      <c r="AA38" s="67"/>
      <c r="AB38" s="67"/>
      <c r="AC38" s="67"/>
    </row>
    <row r="39" spans="1:29">
      <c r="A39" s="80">
        <v>37</v>
      </c>
      <c r="B39" s="81">
        <v>0.375</v>
      </c>
      <c r="C39" s="80" t="s">
        <v>0</v>
      </c>
      <c r="D39" s="240" t="s">
        <v>321</v>
      </c>
      <c r="E39" s="80" t="s">
        <v>160</v>
      </c>
      <c r="F39" s="80" t="s">
        <v>313</v>
      </c>
      <c r="G39" s="215">
        <v>21</v>
      </c>
      <c r="H39" s="105">
        <v>14</v>
      </c>
      <c r="I39" s="80" t="s">
        <v>160</v>
      </c>
      <c r="J39" s="59">
        <f t="shared" si="1"/>
        <v>7</v>
      </c>
      <c r="Q39" s="68"/>
      <c r="Z39" s="74"/>
      <c r="AA39" s="67"/>
      <c r="AB39" s="67"/>
      <c r="AC39" s="67"/>
    </row>
    <row r="40" spans="1:29">
      <c r="A40" s="80">
        <v>38</v>
      </c>
      <c r="B40" s="80"/>
      <c r="C40" s="80" t="s">
        <v>1</v>
      </c>
      <c r="D40" s="240" t="s">
        <v>321</v>
      </c>
      <c r="E40" s="80" t="s">
        <v>153</v>
      </c>
      <c r="F40" s="80" t="s">
        <v>251</v>
      </c>
      <c r="G40" s="215">
        <v>21</v>
      </c>
      <c r="H40" s="105">
        <v>8</v>
      </c>
      <c r="I40" s="80" t="s">
        <v>153</v>
      </c>
      <c r="J40" s="59">
        <f t="shared" si="1"/>
        <v>13</v>
      </c>
      <c r="Q40" s="68"/>
      <c r="Z40" s="68"/>
      <c r="AA40" s="67"/>
      <c r="AB40" s="67"/>
      <c r="AC40" s="67"/>
    </row>
    <row r="41" spans="1:29">
      <c r="A41" s="80">
        <v>39</v>
      </c>
      <c r="B41" s="80"/>
      <c r="C41" s="80" t="s">
        <v>2</v>
      </c>
      <c r="D41" s="240" t="s">
        <v>324</v>
      </c>
      <c r="E41" s="80" t="s">
        <v>138</v>
      </c>
      <c r="F41" s="80" t="s">
        <v>149</v>
      </c>
      <c r="G41" s="215">
        <v>21</v>
      </c>
      <c r="H41" s="104">
        <v>19</v>
      </c>
      <c r="I41" s="80" t="s">
        <v>149</v>
      </c>
      <c r="J41" s="59">
        <f t="shared" si="1"/>
        <v>2</v>
      </c>
      <c r="Q41" s="68"/>
      <c r="Z41" s="107"/>
      <c r="AA41" s="67"/>
      <c r="AB41" s="67"/>
      <c r="AC41" s="67"/>
    </row>
    <row r="42" spans="1:29">
      <c r="A42" s="100">
        <v>40</v>
      </c>
      <c r="B42" s="100"/>
      <c r="C42" s="100" t="s">
        <v>3</v>
      </c>
      <c r="D42" s="102" t="s">
        <v>324</v>
      </c>
      <c r="E42" s="100" t="s">
        <v>158</v>
      </c>
      <c r="F42" s="100" t="s">
        <v>304</v>
      </c>
      <c r="G42" s="215">
        <v>21</v>
      </c>
      <c r="H42" s="104">
        <v>17</v>
      </c>
      <c r="I42" s="100" t="s">
        <v>158</v>
      </c>
      <c r="J42" s="59">
        <f t="shared" si="1"/>
        <v>4</v>
      </c>
      <c r="Q42" s="68"/>
      <c r="Z42" s="67"/>
      <c r="AA42" s="67"/>
      <c r="AB42" s="67"/>
      <c r="AC42" s="67"/>
    </row>
    <row r="43" spans="1:29">
      <c r="A43" s="59">
        <v>41</v>
      </c>
      <c r="B43" s="3">
        <v>0.39583333333333298</v>
      </c>
      <c r="C43" s="2" t="s">
        <v>0</v>
      </c>
      <c r="D43" s="74" t="s">
        <v>320</v>
      </c>
      <c r="E43" s="207" t="s">
        <v>145</v>
      </c>
      <c r="F43" s="207" t="s">
        <v>143</v>
      </c>
      <c r="G43" s="215">
        <v>21</v>
      </c>
      <c r="H43" s="105">
        <v>20</v>
      </c>
      <c r="I43" s="207" t="s">
        <v>143</v>
      </c>
      <c r="J43" s="59">
        <f t="shared" si="1"/>
        <v>1</v>
      </c>
      <c r="Q43" s="68"/>
      <c r="Z43" s="67"/>
      <c r="AA43" s="67"/>
      <c r="AB43" s="67"/>
      <c r="AC43" s="67"/>
    </row>
    <row r="44" spans="1:29">
      <c r="A44" s="59">
        <v>42</v>
      </c>
      <c r="C44" s="2" t="s">
        <v>1</v>
      </c>
      <c r="D44" s="74" t="s">
        <v>320</v>
      </c>
      <c r="E44" s="207" t="s">
        <v>151</v>
      </c>
      <c r="F44" s="207" t="s">
        <v>137</v>
      </c>
      <c r="G44" s="215">
        <v>21</v>
      </c>
      <c r="H44" s="105">
        <v>8</v>
      </c>
      <c r="I44" s="207" t="s">
        <v>151</v>
      </c>
      <c r="J44" s="59">
        <f t="shared" si="1"/>
        <v>13</v>
      </c>
      <c r="Q44" s="68"/>
      <c r="Z44" s="68"/>
      <c r="AA44" s="67"/>
      <c r="AB44" s="67"/>
      <c r="AC44" s="67"/>
    </row>
    <row r="45" spans="1:29">
      <c r="A45" s="59">
        <v>43</v>
      </c>
      <c r="C45" s="2" t="s">
        <v>2</v>
      </c>
      <c r="D45" s="74" t="s">
        <v>317</v>
      </c>
      <c r="E45" s="209" t="s">
        <v>155</v>
      </c>
      <c r="F45" s="209" t="s">
        <v>144</v>
      </c>
      <c r="G45" s="215">
        <v>21</v>
      </c>
      <c r="H45" s="105">
        <v>15</v>
      </c>
      <c r="I45" s="209" t="s">
        <v>155</v>
      </c>
      <c r="J45" s="59">
        <f t="shared" si="1"/>
        <v>6</v>
      </c>
      <c r="Q45" s="68"/>
      <c r="Z45" s="107"/>
      <c r="AA45" s="67"/>
      <c r="AB45" s="67"/>
      <c r="AC45" s="67"/>
    </row>
    <row r="46" spans="1:29">
      <c r="A46" s="57">
        <v>44</v>
      </c>
      <c r="B46" s="57"/>
      <c r="C46" s="103" t="s">
        <v>3</v>
      </c>
      <c r="D46" s="75" t="s">
        <v>317</v>
      </c>
      <c r="E46" s="69" t="s">
        <v>236</v>
      </c>
      <c r="F46" s="69" t="s">
        <v>133</v>
      </c>
      <c r="G46" s="215">
        <v>21</v>
      </c>
      <c r="H46" s="105">
        <v>15</v>
      </c>
      <c r="I46" s="69" t="s">
        <v>236</v>
      </c>
      <c r="J46" s="59">
        <f t="shared" si="1"/>
        <v>6</v>
      </c>
      <c r="Q46" s="68"/>
      <c r="Z46" s="74"/>
      <c r="AA46" s="67"/>
      <c r="AB46" s="67"/>
      <c r="AC46" s="67"/>
    </row>
    <row r="47" spans="1:29">
      <c r="A47" s="80">
        <v>45</v>
      </c>
      <c r="B47" s="81">
        <v>0.41666666666666669</v>
      </c>
      <c r="C47" s="80" t="s">
        <v>0</v>
      </c>
      <c r="D47" s="240" t="s">
        <v>324</v>
      </c>
      <c r="E47" s="80" t="s">
        <v>304</v>
      </c>
      <c r="F47" s="80" t="s">
        <v>138</v>
      </c>
      <c r="G47" s="215">
        <v>21</v>
      </c>
      <c r="H47" s="105">
        <v>15</v>
      </c>
      <c r="I47" s="80" t="s">
        <v>138</v>
      </c>
      <c r="J47" s="59">
        <f t="shared" si="1"/>
        <v>6</v>
      </c>
      <c r="Q47" s="68"/>
      <c r="Z47" s="67"/>
      <c r="AA47" s="67"/>
      <c r="AB47" s="67"/>
      <c r="AC47" s="67"/>
    </row>
    <row r="48" spans="1:29">
      <c r="A48" s="80">
        <v>46</v>
      </c>
      <c r="B48" s="80"/>
      <c r="C48" s="80" t="s">
        <v>1</v>
      </c>
      <c r="D48" s="240" t="s">
        <v>324</v>
      </c>
      <c r="E48" s="80" t="s">
        <v>158</v>
      </c>
      <c r="F48" s="80" t="s">
        <v>149</v>
      </c>
      <c r="G48" s="215">
        <v>21</v>
      </c>
      <c r="H48" s="105">
        <v>11</v>
      </c>
      <c r="I48" s="80" t="s">
        <v>149</v>
      </c>
      <c r="J48" s="59">
        <f t="shared" si="1"/>
        <v>10</v>
      </c>
      <c r="Q48" s="68"/>
      <c r="Z48" s="68"/>
      <c r="AA48" s="67"/>
      <c r="AB48" s="67"/>
      <c r="AC48" s="67"/>
    </row>
    <row r="49" spans="1:29">
      <c r="A49" s="80">
        <v>47</v>
      </c>
      <c r="B49" s="80"/>
      <c r="C49" s="80" t="s">
        <v>2</v>
      </c>
      <c r="D49" s="240" t="s">
        <v>321</v>
      </c>
      <c r="E49" s="80" t="s">
        <v>313</v>
      </c>
      <c r="F49" s="80" t="s">
        <v>153</v>
      </c>
      <c r="G49" s="215">
        <v>21</v>
      </c>
      <c r="H49" s="105">
        <v>12</v>
      </c>
      <c r="I49" s="80" t="s">
        <v>153</v>
      </c>
      <c r="J49" s="59">
        <f t="shared" si="1"/>
        <v>9</v>
      </c>
      <c r="Q49" s="68"/>
      <c r="Z49" s="67"/>
      <c r="AA49" s="67"/>
      <c r="AB49" s="67"/>
      <c r="AC49" s="67"/>
    </row>
    <row r="50" spans="1:29">
      <c r="A50" s="100">
        <v>48</v>
      </c>
      <c r="B50" s="100"/>
      <c r="C50" s="100" t="s">
        <v>3</v>
      </c>
      <c r="D50" s="102" t="s">
        <v>321</v>
      </c>
      <c r="E50" s="100" t="s">
        <v>160</v>
      </c>
      <c r="F50" s="100" t="s">
        <v>251</v>
      </c>
      <c r="G50" s="215">
        <v>23</v>
      </c>
      <c r="H50" s="213">
        <v>21</v>
      </c>
      <c r="I50" s="100" t="s">
        <v>160</v>
      </c>
      <c r="J50" s="59">
        <f t="shared" si="1"/>
        <v>2</v>
      </c>
      <c r="Q50" s="68"/>
      <c r="Z50" s="107"/>
      <c r="AA50" s="67"/>
      <c r="AB50" s="67"/>
      <c r="AC50" s="67"/>
    </row>
    <row r="51" spans="1:29">
      <c r="D51" s="67"/>
      <c r="E51" s="68"/>
      <c r="F51" s="68"/>
      <c r="H51" s="68"/>
      <c r="I51" s="68"/>
      <c r="Q51" s="68"/>
      <c r="Z51" s="74"/>
      <c r="AA51" s="67"/>
      <c r="AB51" s="67"/>
      <c r="AC51" s="67"/>
    </row>
    <row r="52" spans="1:29">
      <c r="D52" s="66"/>
      <c r="H52" s="68"/>
      <c r="I52" s="68"/>
      <c r="J52" s="68"/>
      <c r="Q52" s="68"/>
      <c r="Z52" s="67"/>
      <c r="AA52" s="67"/>
      <c r="AB52" s="67"/>
      <c r="AC52" s="67"/>
    </row>
    <row r="53" spans="1:29">
      <c r="H53" s="68"/>
      <c r="J53" s="68"/>
      <c r="Q53" s="68"/>
      <c r="Z53" s="67"/>
      <c r="AA53" s="67"/>
      <c r="AB53" s="67"/>
      <c r="AC53" s="67"/>
    </row>
    <row r="54" spans="1:29">
      <c r="D54" s="79"/>
      <c r="E54" s="68"/>
      <c r="F54" s="68"/>
      <c r="H54" s="68"/>
      <c r="I54" s="68"/>
      <c r="J54" s="68"/>
      <c r="K54" s="67"/>
      <c r="L54" s="67"/>
      <c r="M54" s="67"/>
      <c r="N54" s="67"/>
      <c r="O54" s="67"/>
      <c r="P54" s="67"/>
      <c r="Q54" s="68"/>
    </row>
    <row r="55" spans="1:29">
      <c r="D55" s="79"/>
      <c r="E55" s="68"/>
      <c r="F55" s="68"/>
      <c r="H55" s="68"/>
      <c r="I55" s="68"/>
      <c r="J55" s="68"/>
      <c r="K55" s="67"/>
      <c r="L55" s="67"/>
      <c r="M55" s="67"/>
      <c r="N55" s="67"/>
      <c r="O55" s="67"/>
      <c r="P55" s="67"/>
      <c r="Q55" s="68"/>
    </row>
    <row r="56" spans="1:29">
      <c r="D56" s="68"/>
      <c r="E56" s="68"/>
      <c r="F56" s="68"/>
      <c r="H56" s="68"/>
      <c r="I56" s="68"/>
      <c r="J56" s="68"/>
      <c r="K56" s="67"/>
      <c r="L56" s="67"/>
      <c r="M56" s="67"/>
      <c r="N56" s="67"/>
      <c r="O56" s="67"/>
      <c r="P56" s="67"/>
      <c r="Q56" s="68"/>
    </row>
    <row r="57" spans="1:29">
      <c r="D57" s="68"/>
      <c r="E57" s="68"/>
      <c r="F57" s="68"/>
      <c r="H57" s="68"/>
      <c r="I57" s="68"/>
      <c r="J57" s="68"/>
      <c r="K57" s="67"/>
      <c r="L57" s="67"/>
      <c r="M57" s="67"/>
      <c r="N57" s="67"/>
      <c r="O57" s="67"/>
      <c r="P57" s="67"/>
      <c r="Q57" s="68"/>
    </row>
    <row r="58" spans="1:29">
      <c r="D58" s="68"/>
      <c r="E58" s="68"/>
      <c r="F58" s="68"/>
      <c r="H58" s="68"/>
      <c r="I58" s="68"/>
      <c r="J58" s="68"/>
      <c r="K58" s="67"/>
      <c r="L58" s="67"/>
      <c r="M58" s="67"/>
      <c r="N58" s="67"/>
      <c r="O58" s="67"/>
      <c r="P58" s="67"/>
      <c r="Q58" s="68"/>
    </row>
    <row r="59" spans="1:29">
      <c r="D59" s="68"/>
      <c r="E59" s="68"/>
      <c r="F59" s="68"/>
      <c r="H59" s="68"/>
      <c r="I59" s="68"/>
      <c r="J59" s="68"/>
      <c r="K59" s="67"/>
      <c r="L59" s="67"/>
      <c r="M59" s="67"/>
      <c r="N59" s="67"/>
      <c r="O59" s="67"/>
      <c r="P59" s="67"/>
      <c r="Q59" s="68"/>
    </row>
    <row r="60" spans="1:29">
      <c r="D60" s="68"/>
      <c r="E60" s="68"/>
      <c r="F60" s="68"/>
      <c r="H60" s="68"/>
      <c r="I60" s="68"/>
      <c r="J60" s="68"/>
      <c r="K60" s="67"/>
      <c r="L60" s="67"/>
      <c r="M60" s="67"/>
      <c r="N60" s="67"/>
      <c r="O60" s="67"/>
      <c r="P60" s="67"/>
      <c r="Q60" s="68"/>
    </row>
    <row r="61" spans="1:29">
      <c r="D61" s="68"/>
      <c r="E61" s="68"/>
      <c r="F61" s="68"/>
      <c r="H61" s="68"/>
      <c r="I61" s="68"/>
      <c r="J61" s="68"/>
      <c r="K61" s="67"/>
      <c r="L61" s="67"/>
      <c r="M61" s="67"/>
      <c r="N61" s="67"/>
      <c r="O61" s="67"/>
      <c r="P61" s="67"/>
      <c r="Q61" s="68"/>
    </row>
    <row r="62" spans="1:29">
      <c r="D62" s="68"/>
      <c r="E62" s="68"/>
      <c r="F62" s="68"/>
      <c r="H62" s="68"/>
      <c r="I62" s="68"/>
      <c r="J62" s="68"/>
      <c r="K62" s="67"/>
      <c r="L62" s="67"/>
      <c r="M62" s="67"/>
      <c r="N62" s="67"/>
      <c r="O62" s="67"/>
      <c r="P62" s="67"/>
      <c r="Q62" s="68"/>
    </row>
    <row r="63" spans="1:29">
      <c r="D63" s="68"/>
      <c r="E63" s="68"/>
      <c r="F63" s="68"/>
      <c r="H63" s="68"/>
      <c r="I63" s="68"/>
      <c r="J63" s="68"/>
      <c r="K63" s="67"/>
      <c r="L63" s="67"/>
      <c r="M63" s="67"/>
      <c r="N63" s="67"/>
      <c r="O63" s="67"/>
      <c r="P63" s="67"/>
      <c r="Q63" s="68"/>
    </row>
    <row r="64" spans="1:29">
      <c r="D64" s="68"/>
      <c r="E64" s="68"/>
      <c r="F64" s="68"/>
      <c r="H64" s="68"/>
      <c r="I64" s="68"/>
      <c r="J64" s="68"/>
      <c r="K64" s="67"/>
      <c r="L64" s="67"/>
      <c r="M64" s="67"/>
      <c r="N64" s="67"/>
      <c r="O64" s="67"/>
      <c r="P64" s="67"/>
      <c r="Q64" s="68"/>
    </row>
    <row r="65" spans="4:17">
      <c r="D65" s="68"/>
      <c r="E65" s="68"/>
      <c r="F65" s="68"/>
      <c r="H65" s="68"/>
      <c r="I65" s="68"/>
      <c r="J65" s="68"/>
      <c r="K65" s="67"/>
      <c r="L65" s="67"/>
      <c r="M65" s="67"/>
      <c r="N65" s="67"/>
      <c r="O65" s="67"/>
      <c r="P65" s="67"/>
      <c r="Q65" s="68"/>
    </row>
    <row r="66" spans="4:17">
      <c r="D66" s="68"/>
      <c r="E66" s="68"/>
      <c r="F66" s="68"/>
      <c r="H66" s="68"/>
      <c r="I66" s="68"/>
      <c r="J66" s="68"/>
      <c r="K66" s="67"/>
      <c r="L66" s="67"/>
      <c r="M66" s="67"/>
      <c r="N66" s="67"/>
      <c r="O66" s="67"/>
      <c r="P66" s="67"/>
      <c r="Q66" s="68"/>
    </row>
    <row r="67" spans="4:17">
      <c r="D67" s="68"/>
      <c r="E67" s="68"/>
      <c r="F67" s="68"/>
      <c r="H67" s="68"/>
      <c r="I67" s="68"/>
      <c r="J67" s="68"/>
      <c r="K67" s="67"/>
      <c r="L67" s="67"/>
      <c r="M67" s="67"/>
      <c r="N67" s="67"/>
      <c r="O67" s="67"/>
      <c r="P67" s="67"/>
      <c r="Q67" s="68"/>
    </row>
    <row r="68" spans="4:17">
      <c r="D68" s="68"/>
      <c r="E68" s="68"/>
      <c r="F68" s="68"/>
      <c r="H68" s="68"/>
      <c r="I68" s="68"/>
      <c r="J68" s="68"/>
      <c r="K68" s="67"/>
      <c r="L68" s="67"/>
      <c r="M68" s="67"/>
      <c r="N68" s="67"/>
      <c r="O68" s="67"/>
      <c r="P68" s="67"/>
      <c r="Q68" s="68"/>
    </row>
    <row r="69" spans="4:17">
      <c r="H69" s="68"/>
      <c r="I69" s="68"/>
      <c r="J69" s="68"/>
      <c r="K69" s="67"/>
      <c r="L69" s="67"/>
      <c r="M69" s="67"/>
      <c r="N69" s="67"/>
      <c r="O69" s="67"/>
      <c r="P69" s="67"/>
      <c r="Q69" s="68"/>
    </row>
    <row r="70" spans="4:17">
      <c r="H70" s="68"/>
      <c r="I70" s="68"/>
      <c r="J70" s="68"/>
      <c r="K70" s="67"/>
      <c r="L70" s="67"/>
      <c r="M70" s="67"/>
      <c r="N70" s="67"/>
      <c r="O70" s="67"/>
      <c r="P70" s="67"/>
      <c r="Q70" s="68"/>
    </row>
    <row r="71" spans="4:17">
      <c r="H71" s="68"/>
      <c r="I71" s="68"/>
      <c r="J71" s="68"/>
      <c r="K71" s="67"/>
      <c r="L71" s="67"/>
      <c r="M71" s="67"/>
      <c r="N71" s="67"/>
      <c r="O71" s="67"/>
      <c r="P71" s="67"/>
      <c r="Q71" s="68"/>
    </row>
    <row r="72" spans="4:17">
      <c r="H72" s="68"/>
      <c r="I72" s="68"/>
      <c r="J72" s="68"/>
      <c r="K72" s="67"/>
      <c r="L72" s="67"/>
      <c r="M72" s="67"/>
      <c r="N72" s="67"/>
      <c r="O72" s="67"/>
      <c r="P72" s="67"/>
      <c r="Q72" s="68"/>
    </row>
    <row r="73" spans="4:17">
      <c r="H73" s="68"/>
      <c r="I73" s="68"/>
      <c r="J73" s="68"/>
      <c r="K73" s="67"/>
      <c r="L73" s="67"/>
      <c r="M73" s="67"/>
      <c r="N73" s="67"/>
      <c r="O73" s="67"/>
      <c r="P73" s="67"/>
      <c r="Q73" s="68"/>
    </row>
    <row r="74" spans="4:17">
      <c r="H74" s="68"/>
      <c r="I74" s="68"/>
      <c r="J74" s="68"/>
      <c r="K74" s="67"/>
      <c r="L74" s="67"/>
      <c r="M74" s="67"/>
      <c r="N74" s="67"/>
      <c r="O74" s="67"/>
      <c r="P74" s="67"/>
      <c r="Q74" s="68"/>
    </row>
    <row r="75" spans="4:17">
      <c r="H75" s="68"/>
      <c r="I75" s="68"/>
      <c r="J75" s="68"/>
      <c r="K75" s="67"/>
      <c r="L75" s="67"/>
      <c r="M75" s="67"/>
      <c r="N75" s="67"/>
      <c r="O75" s="67"/>
      <c r="P75" s="67"/>
      <c r="Q75" s="68"/>
    </row>
    <row r="76" spans="4:17">
      <c r="H76" s="68"/>
      <c r="I76" s="68"/>
      <c r="J76" s="68"/>
      <c r="K76" s="67"/>
      <c r="L76" s="67"/>
      <c r="M76" s="67"/>
      <c r="N76" s="67"/>
      <c r="O76" s="67"/>
      <c r="P76" s="67"/>
      <c r="Q76" s="68"/>
    </row>
    <row r="77" spans="4:17">
      <c r="H77" s="68"/>
      <c r="I77" s="68"/>
      <c r="J77" s="68"/>
      <c r="K77" s="67"/>
      <c r="L77" s="67"/>
      <c r="M77" s="67"/>
      <c r="N77" s="67"/>
      <c r="O77" s="67"/>
      <c r="P77" s="67"/>
      <c r="Q77" s="68"/>
    </row>
    <row r="78" spans="4:17">
      <c r="H78" s="68"/>
      <c r="I78" s="68"/>
      <c r="J78" s="68"/>
      <c r="K78" s="67"/>
      <c r="L78" s="67"/>
      <c r="M78" s="67"/>
      <c r="N78" s="67"/>
      <c r="O78" s="67"/>
      <c r="P78" s="67"/>
      <c r="Q78" s="68"/>
    </row>
    <row r="79" spans="4:17">
      <c r="H79" s="68"/>
      <c r="I79" s="68"/>
      <c r="J79" s="68"/>
      <c r="K79" s="67"/>
      <c r="L79" s="67"/>
      <c r="M79" s="67"/>
      <c r="N79" s="67"/>
      <c r="O79" s="67"/>
      <c r="P79" s="67"/>
      <c r="Q79" s="68"/>
    </row>
    <row r="80" spans="4:17">
      <c r="H80" s="68"/>
      <c r="I80" s="68"/>
      <c r="J80" s="68"/>
      <c r="K80" s="67"/>
      <c r="L80" s="67"/>
      <c r="M80" s="67"/>
      <c r="N80" s="67"/>
      <c r="O80" s="67"/>
      <c r="P80" s="67"/>
      <c r="Q80" s="68"/>
    </row>
    <row r="81" spans="8:17">
      <c r="H81" s="68"/>
      <c r="I81" s="68"/>
      <c r="J81" s="68"/>
      <c r="K81" s="67"/>
      <c r="L81" s="67"/>
      <c r="M81" s="67"/>
      <c r="N81" s="67"/>
      <c r="O81" s="67"/>
      <c r="P81" s="67"/>
      <c r="Q81" s="68"/>
    </row>
    <row r="82" spans="8:17">
      <c r="H82" s="68"/>
      <c r="I82" s="68"/>
      <c r="J82" s="68"/>
      <c r="K82" s="67"/>
      <c r="L82" s="67"/>
      <c r="M82" s="67"/>
      <c r="N82" s="67"/>
      <c r="O82" s="67"/>
      <c r="P82" s="67"/>
      <c r="Q82" s="68"/>
    </row>
    <row r="83" spans="8:17">
      <c r="H83" s="68"/>
      <c r="I83" s="68"/>
      <c r="J83" s="68"/>
      <c r="K83" s="67"/>
      <c r="L83" s="67"/>
      <c r="M83" s="67"/>
      <c r="N83" s="67"/>
      <c r="O83" s="67"/>
      <c r="P83" s="67"/>
      <c r="Q83" s="68"/>
    </row>
    <row r="84" spans="8:17">
      <c r="H84" s="68"/>
      <c r="I84" s="68"/>
      <c r="J84" s="68"/>
      <c r="K84" s="67"/>
      <c r="L84" s="67"/>
      <c r="M84" s="67"/>
      <c r="N84" s="67"/>
      <c r="O84" s="67"/>
      <c r="P84" s="67"/>
      <c r="Q84" s="68"/>
    </row>
    <row r="85" spans="8:17">
      <c r="H85" s="68"/>
      <c r="I85" s="68"/>
      <c r="J85" s="68"/>
      <c r="K85" s="67"/>
      <c r="L85" s="67"/>
      <c r="M85" s="67"/>
      <c r="N85" s="67"/>
      <c r="O85" s="67"/>
      <c r="P85" s="67"/>
      <c r="Q85" s="68"/>
    </row>
    <row r="86" spans="8:17">
      <c r="H86" s="68"/>
      <c r="I86" s="68"/>
      <c r="J86" s="68"/>
      <c r="K86" s="67"/>
      <c r="L86" s="67"/>
      <c r="M86" s="67"/>
      <c r="N86" s="67"/>
      <c r="O86" s="67"/>
      <c r="P86" s="67"/>
      <c r="Q86" s="68"/>
    </row>
    <row r="87" spans="8:17">
      <c r="H87" s="68"/>
      <c r="I87" s="68"/>
      <c r="J87" s="68"/>
      <c r="K87" s="67"/>
      <c r="L87" s="67"/>
      <c r="M87" s="67"/>
      <c r="N87" s="67"/>
      <c r="O87" s="67"/>
      <c r="P87" s="67"/>
      <c r="Q87" s="68"/>
    </row>
    <row r="88" spans="8:17">
      <c r="H88" s="68"/>
      <c r="I88" s="68"/>
      <c r="J88" s="68"/>
      <c r="K88" s="67"/>
      <c r="L88" s="67"/>
      <c r="M88" s="67"/>
      <c r="N88" s="67"/>
      <c r="O88" s="67"/>
      <c r="P88" s="67"/>
      <c r="Q88" s="68"/>
    </row>
    <row r="89" spans="8:17">
      <c r="H89" s="68"/>
      <c r="I89" s="68"/>
      <c r="J89" s="68"/>
      <c r="K89" s="67"/>
      <c r="L89" s="67"/>
      <c r="M89" s="67"/>
      <c r="N89" s="67"/>
      <c r="O89" s="67"/>
      <c r="P89" s="67"/>
      <c r="Q89" s="68"/>
    </row>
    <row r="90" spans="8:17">
      <c r="H90" s="68"/>
      <c r="I90" s="68"/>
      <c r="J90" s="68"/>
      <c r="K90" s="67"/>
      <c r="L90" s="67"/>
      <c r="M90" s="67"/>
      <c r="N90" s="67"/>
      <c r="O90" s="67"/>
      <c r="P90" s="67"/>
      <c r="Q90" s="68"/>
    </row>
    <row r="91" spans="8:17">
      <c r="H91" s="68"/>
      <c r="I91" s="68"/>
      <c r="J91" s="68"/>
      <c r="K91" s="67"/>
      <c r="L91" s="67"/>
      <c r="M91" s="67"/>
      <c r="N91" s="67"/>
      <c r="O91" s="67"/>
      <c r="P91" s="67"/>
      <c r="Q91" s="68"/>
    </row>
    <row r="92" spans="8:17">
      <c r="H92" s="68"/>
      <c r="I92" s="68"/>
      <c r="J92" s="68"/>
      <c r="K92" s="67"/>
      <c r="L92" s="67"/>
      <c r="M92" s="67"/>
      <c r="N92" s="67"/>
      <c r="O92" s="67"/>
      <c r="P92" s="67"/>
      <c r="Q92" s="68"/>
    </row>
    <row r="93" spans="8:17">
      <c r="H93" s="68"/>
      <c r="I93" s="68"/>
      <c r="J93" s="68"/>
      <c r="K93" s="67"/>
      <c r="L93" s="67"/>
      <c r="M93" s="67"/>
      <c r="N93" s="67"/>
      <c r="O93" s="67"/>
      <c r="P93" s="67"/>
      <c r="Q93" s="68"/>
    </row>
    <row r="94" spans="8:17">
      <c r="H94" s="68"/>
      <c r="I94" s="68"/>
      <c r="J94" s="68"/>
      <c r="K94" s="67"/>
      <c r="L94" s="67"/>
      <c r="M94" s="67"/>
      <c r="N94" s="67"/>
      <c r="O94" s="67"/>
      <c r="P94" s="67"/>
      <c r="Q94" s="68"/>
    </row>
    <row r="95" spans="8:17">
      <c r="H95" s="68"/>
      <c r="I95" s="68"/>
      <c r="J95" s="68"/>
      <c r="Q95" s="68"/>
    </row>
    <row r="96" spans="8:17">
      <c r="H96" s="68"/>
      <c r="I96" s="68"/>
      <c r="J96" s="68"/>
      <c r="Q96" s="68"/>
    </row>
  </sheetData>
  <sortState ref="L3:O34">
    <sortCondition ref="L3:L34"/>
    <sortCondition descending="1" ref="N3:N34"/>
    <sortCondition ref="M3:M34"/>
  </sortState>
  <mergeCells count="1">
    <mergeCell ref="G1:H1"/>
  </mergeCells>
  <pageMargins left="0.2" right="0.2" top="0.75" bottom="0.25" header="0.3" footer="0.3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R50"/>
  <sheetViews>
    <sheetView workbookViewId="0">
      <selection activeCell="O22" sqref="O22"/>
    </sheetView>
  </sheetViews>
  <sheetFormatPr defaultRowHeight="15"/>
  <cols>
    <col min="1" max="1" width="9.85546875" customWidth="1"/>
    <col min="2" max="2" width="7.140625" customWidth="1"/>
    <col min="6" max="6" width="9.28515625" customWidth="1"/>
    <col min="16" max="16" width="11" customWidth="1"/>
  </cols>
  <sheetData>
    <row r="1" spans="1:18" ht="18.75">
      <c r="A1" s="54" t="s">
        <v>22</v>
      </c>
      <c r="B1" s="54" t="s">
        <v>42</v>
      </c>
      <c r="K1" s="54" t="s">
        <v>34</v>
      </c>
      <c r="L1" s="55"/>
      <c r="M1" s="56" t="s">
        <v>43</v>
      </c>
      <c r="N1" s="55"/>
      <c r="O1" s="55"/>
    </row>
    <row r="2" spans="1:18">
      <c r="A2" s="4" t="s">
        <v>29</v>
      </c>
      <c r="B2" s="4" t="s">
        <v>30</v>
      </c>
      <c r="C2" s="4" t="s">
        <v>31</v>
      </c>
      <c r="M2" t="s">
        <v>55</v>
      </c>
    </row>
    <row r="3" spans="1:18">
      <c r="A3">
        <v>1</v>
      </c>
      <c r="B3" s="3">
        <v>0.25</v>
      </c>
      <c r="C3" s="2" t="s">
        <v>0</v>
      </c>
      <c r="E3" s="4" t="s">
        <v>6</v>
      </c>
      <c r="N3" s="59" t="s">
        <v>122</v>
      </c>
    </row>
    <row r="4" spans="1:18">
      <c r="A4">
        <v>2</v>
      </c>
      <c r="C4" s="2" t="s">
        <v>1</v>
      </c>
      <c r="E4" t="s">
        <v>44</v>
      </c>
      <c r="K4">
        <v>1</v>
      </c>
      <c r="L4">
        <v>6</v>
      </c>
      <c r="M4" s="2" t="s">
        <v>0</v>
      </c>
    </row>
    <row r="5" spans="1:18">
      <c r="A5">
        <v>3</v>
      </c>
      <c r="C5" s="2" t="s">
        <v>2</v>
      </c>
      <c r="E5" t="s">
        <v>38</v>
      </c>
      <c r="K5">
        <v>2</v>
      </c>
      <c r="M5" s="2" t="s">
        <v>1</v>
      </c>
      <c r="O5" s="59" t="s">
        <v>121</v>
      </c>
      <c r="P5" s="59" t="s">
        <v>123</v>
      </c>
      <c r="Q5" t="s">
        <v>35</v>
      </c>
      <c r="R5" t="s">
        <v>18</v>
      </c>
    </row>
    <row r="6" spans="1:18">
      <c r="A6">
        <v>4</v>
      </c>
      <c r="C6" s="2" t="s">
        <v>3</v>
      </c>
      <c r="E6" s="53">
        <f>(32*3)/2</f>
        <v>48</v>
      </c>
      <c r="H6" s="4" t="s">
        <v>33</v>
      </c>
      <c r="K6">
        <v>3</v>
      </c>
      <c r="L6" s="3">
        <v>0.27083333333333331</v>
      </c>
      <c r="M6" s="2" t="s">
        <v>0</v>
      </c>
      <c r="O6" t="s">
        <v>17</v>
      </c>
      <c r="P6" t="s">
        <v>17</v>
      </c>
      <c r="Q6" t="s">
        <v>17</v>
      </c>
      <c r="R6" t="s">
        <v>17</v>
      </c>
    </row>
    <row r="7" spans="1:18">
      <c r="A7">
        <v>5</v>
      </c>
      <c r="C7" s="20" t="s">
        <v>4</v>
      </c>
      <c r="K7">
        <v>4</v>
      </c>
      <c r="M7" s="2" t="s">
        <v>1</v>
      </c>
      <c r="O7" t="s">
        <v>16</v>
      </c>
      <c r="P7" t="s">
        <v>16</v>
      </c>
      <c r="Q7" t="s">
        <v>16</v>
      </c>
      <c r="R7" t="s">
        <v>16</v>
      </c>
    </row>
    <row r="8" spans="1:18">
      <c r="A8">
        <v>6</v>
      </c>
      <c r="C8" s="20" t="s">
        <v>5</v>
      </c>
      <c r="K8">
        <v>5</v>
      </c>
      <c r="L8">
        <v>7</v>
      </c>
      <c r="M8" s="2" t="s">
        <v>0</v>
      </c>
    </row>
    <row r="9" spans="1:18">
      <c r="A9">
        <v>7</v>
      </c>
      <c r="B9" s="3">
        <v>0.27083333333333331</v>
      </c>
      <c r="C9" s="2" t="s">
        <v>0</v>
      </c>
      <c r="E9" t="s">
        <v>41</v>
      </c>
      <c r="K9">
        <v>6</v>
      </c>
      <c r="M9" s="2" t="s">
        <v>1</v>
      </c>
      <c r="O9" s="4" t="s">
        <v>50</v>
      </c>
    </row>
    <row r="10" spans="1:18">
      <c r="A10">
        <v>8</v>
      </c>
      <c r="C10" s="2" t="s">
        <v>1</v>
      </c>
      <c r="E10" t="s">
        <v>48</v>
      </c>
      <c r="K10">
        <v>7</v>
      </c>
      <c r="L10" s="3">
        <v>0.3125</v>
      </c>
      <c r="M10" s="2" t="s">
        <v>0</v>
      </c>
      <c r="O10" t="s">
        <v>15</v>
      </c>
      <c r="Q10" t="s">
        <v>32</v>
      </c>
    </row>
    <row r="11" spans="1:18">
      <c r="A11">
        <v>9</v>
      </c>
      <c r="C11" s="2" t="s">
        <v>2</v>
      </c>
      <c r="E11" t="s">
        <v>49</v>
      </c>
      <c r="K11">
        <v>8</v>
      </c>
      <c r="M11" s="2" t="s">
        <v>1</v>
      </c>
      <c r="O11" t="s">
        <v>39</v>
      </c>
      <c r="Q11" s="4" t="s">
        <v>53</v>
      </c>
    </row>
    <row r="12" spans="1:18">
      <c r="A12">
        <v>10</v>
      </c>
      <c r="C12" s="2" t="s">
        <v>3</v>
      </c>
      <c r="E12" t="s">
        <v>36</v>
      </c>
      <c r="K12">
        <v>9</v>
      </c>
      <c r="L12">
        <v>8</v>
      </c>
      <c r="M12" s="2" t="s">
        <v>0</v>
      </c>
      <c r="O12" s="53">
        <f>(8*4)/2</f>
        <v>16</v>
      </c>
    </row>
    <row r="13" spans="1:18">
      <c r="A13">
        <v>11</v>
      </c>
      <c r="C13" s="20" t="s">
        <v>4</v>
      </c>
      <c r="E13" t="s">
        <v>37</v>
      </c>
      <c r="K13">
        <v>10</v>
      </c>
      <c r="M13" s="2" t="s">
        <v>1</v>
      </c>
      <c r="O13" t="s">
        <v>54</v>
      </c>
    </row>
    <row r="14" spans="1:18">
      <c r="A14">
        <v>12</v>
      </c>
      <c r="C14" s="20" t="s">
        <v>5</v>
      </c>
      <c r="K14">
        <v>11</v>
      </c>
      <c r="L14" s="3">
        <v>0.35416666666666669</v>
      </c>
      <c r="M14" s="2" t="s">
        <v>0</v>
      </c>
    </row>
    <row r="15" spans="1:18">
      <c r="A15">
        <v>13</v>
      </c>
      <c r="B15" s="3">
        <v>0.29166666666666702</v>
      </c>
      <c r="C15" s="2" t="s">
        <v>0</v>
      </c>
      <c r="E15" t="s">
        <v>51</v>
      </c>
      <c r="K15">
        <v>12</v>
      </c>
      <c r="M15" s="2" t="s">
        <v>1</v>
      </c>
      <c r="O15" t="s">
        <v>40</v>
      </c>
    </row>
    <row r="16" spans="1:18">
      <c r="A16">
        <v>14</v>
      </c>
      <c r="C16" s="2" t="s">
        <v>1</v>
      </c>
      <c r="K16">
        <v>13</v>
      </c>
      <c r="L16">
        <v>9</v>
      </c>
      <c r="M16" s="2" t="s">
        <v>0</v>
      </c>
    </row>
    <row r="17" spans="1:13">
      <c r="A17">
        <v>15</v>
      </c>
      <c r="C17" s="2" t="s">
        <v>2</v>
      </c>
      <c r="K17">
        <v>14</v>
      </c>
      <c r="M17" s="2" t="s">
        <v>1</v>
      </c>
    </row>
    <row r="18" spans="1:13">
      <c r="A18">
        <v>16</v>
      </c>
      <c r="C18" s="2" t="s">
        <v>3</v>
      </c>
      <c r="K18">
        <v>15</v>
      </c>
      <c r="L18" s="3">
        <v>0.39583333333333331</v>
      </c>
      <c r="M18" s="2" t="s">
        <v>0</v>
      </c>
    </row>
    <row r="19" spans="1:13">
      <c r="A19">
        <v>17</v>
      </c>
      <c r="C19" s="20" t="s">
        <v>4</v>
      </c>
      <c r="K19">
        <v>16</v>
      </c>
      <c r="M19" s="2" t="s">
        <v>1</v>
      </c>
    </row>
    <row r="20" spans="1:13">
      <c r="A20">
        <v>18</v>
      </c>
      <c r="C20" s="20" t="s">
        <v>5</v>
      </c>
    </row>
    <row r="21" spans="1:13">
      <c r="A21">
        <v>19</v>
      </c>
      <c r="B21" s="3">
        <v>0.3125</v>
      </c>
      <c r="C21" s="2" t="s">
        <v>0</v>
      </c>
      <c r="J21" s="59" t="s">
        <v>109</v>
      </c>
    </row>
    <row r="22" spans="1:13">
      <c r="A22">
        <v>20</v>
      </c>
      <c r="C22" s="2" t="s">
        <v>1</v>
      </c>
    </row>
    <row r="23" spans="1:13">
      <c r="A23">
        <v>21</v>
      </c>
      <c r="C23" s="2" t="s">
        <v>2</v>
      </c>
    </row>
    <row r="24" spans="1:13">
      <c r="A24">
        <v>22</v>
      </c>
      <c r="C24" s="2" t="s">
        <v>3</v>
      </c>
    </row>
    <row r="25" spans="1:13">
      <c r="A25">
        <v>23</v>
      </c>
      <c r="C25" s="20" t="s">
        <v>4</v>
      </c>
    </row>
    <row r="26" spans="1:13">
      <c r="A26">
        <v>24</v>
      </c>
      <c r="C26" s="20" t="s">
        <v>5</v>
      </c>
    </row>
    <row r="27" spans="1:13">
      <c r="A27">
        <v>25</v>
      </c>
      <c r="B27" s="3">
        <v>0.33333333333333298</v>
      </c>
      <c r="C27" s="2" t="s">
        <v>0</v>
      </c>
    </row>
    <row r="28" spans="1:13">
      <c r="A28">
        <v>26</v>
      </c>
      <c r="C28" s="2" t="s">
        <v>1</v>
      </c>
    </row>
    <row r="29" spans="1:13">
      <c r="A29">
        <v>27</v>
      </c>
      <c r="C29" s="2" t="s">
        <v>2</v>
      </c>
    </row>
    <row r="30" spans="1:13">
      <c r="A30">
        <v>28</v>
      </c>
      <c r="C30" s="2" t="s">
        <v>3</v>
      </c>
    </row>
    <row r="31" spans="1:13">
      <c r="A31">
        <v>29</v>
      </c>
      <c r="C31" s="20" t="s">
        <v>4</v>
      </c>
    </row>
    <row r="32" spans="1:13">
      <c r="A32">
        <v>30</v>
      </c>
      <c r="C32" s="20" t="s">
        <v>5</v>
      </c>
    </row>
    <row r="33" spans="1:5">
      <c r="A33">
        <v>31</v>
      </c>
      <c r="B33" s="3">
        <v>0.35416666666666702</v>
      </c>
      <c r="C33" s="2" t="s">
        <v>0</v>
      </c>
    </row>
    <row r="34" spans="1:5">
      <c r="A34">
        <v>32</v>
      </c>
      <c r="C34" s="2" t="s">
        <v>1</v>
      </c>
    </row>
    <row r="35" spans="1:5">
      <c r="A35">
        <v>33</v>
      </c>
      <c r="C35" s="2" t="s">
        <v>2</v>
      </c>
    </row>
    <row r="36" spans="1:5">
      <c r="A36">
        <v>34</v>
      </c>
      <c r="C36" s="2" t="s">
        <v>3</v>
      </c>
    </row>
    <row r="37" spans="1:5">
      <c r="A37">
        <v>35</v>
      </c>
      <c r="C37" s="20" t="s">
        <v>4</v>
      </c>
      <c r="E37" t="s">
        <v>52</v>
      </c>
    </row>
    <row r="38" spans="1:5">
      <c r="A38">
        <v>36</v>
      </c>
      <c r="C38" s="20" t="s">
        <v>5</v>
      </c>
      <c r="E38" t="s">
        <v>52</v>
      </c>
    </row>
    <row r="39" spans="1:5">
      <c r="A39">
        <v>37</v>
      </c>
      <c r="B39" s="3">
        <v>0.375</v>
      </c>
      <c r="C39" s="2" t="s">
        <v>0</v>
      </c>
    </row>
    <row r="40" spans="1:5">
      <c r="A40">
        <v>38</v>
      </c>
      <c r="C40" s="2" t="s">
        <v>1</v>
      </c>
    </row>
    <row r="41" spans="1:5">
      <c r="A41">
        <v>39</v>
      </c>
      <c r="C41" s="2" t="s">
        <v>2</v>
      </c>
    </row>
    <row r="42" spans="1:5">
      <c r="A42">
        <v>40</v>
      </c>
      <c r="C42" s="2" t="s">
        <v>3</v>
      </c>
    </row>
    <row r="43" spans="1:5">
      <c r="A43">
        <v>41</v>
      </c>
      <c r="B43" s="3">
        <v>0.39583333333333298</v>
      </c>
      <c r="C43" s="2" t="s">
        <v>0</v>
      </c>
    </row>
    <row r="44" spans="1:5">
      <c r="A44">
        <v>42</v>
      </c>
      <c r="C44" s="2" t="s">
        <v>1</v>
      </c>
    </row>
    <row r="45" spans="1:5">
      <c r="A45">
        <v>43</v>
      </c>
      <c r="C45" s="2" t="s">
        <v>2</v>
      </c>
    </row>
    <row r="46" spans="1:5">
      <c r="A46">
        <v>44</v>
      </c>
      <c r="C46" s="2" t="s">
        <v>3</v>
      </c>
    </row>
    <row r="47" spans="1:5">
      <c r="A47">
        <v>45</v>
      </c>
      <c r="B47" s="3">
        <v>0.41666666666666669</v>
      </c>
      <c r="C47" s="2" t="s">
        <v>0</v>
      </c>
    </row>
    <row r="48" spans="1:5">
      <c r="A48">
        <v>46</v>
      </c>
      <c r="C48" s="2" t="s">
        <v>1</v>
      </c>
    </row>
    <row r="49" spans="1:3">
      <c r="A49">
        <v>47</v>
      </c>
      <c r="C49" s="2" t="s">
        <v>2</v>
      </c>
    </row>
    <row r="50" spans="1:3">
      <c r="A50">
        <v>48</v>
      </c>
      <c r="C50" s="2" t="s">
        <v>3</v>
      </c>
    </row>
  </sheetData>
  <pageMargins left="0.7" right="0.7" top="0.25" bottom="0.2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AG81"/>
  <sheetViews>
    <sheetView workbookViewId="0">
      <selection activeCell="I28" sqref="I28"/>
    </sheetView>
  </sheetViews>
  <sheetFormatPr defaultRowHeight="15"/>
  <cols>
    <col min="1" max="1" width="7.42578125" style="14" customWidth="1"/>
    <col min="2" max="2" width="7.42578125" customWidth="1"/>
    <col min="14" max="14" width="9.7109375" customWidth="1"/>
    <col min="26" max="26" width="9.5703125" customWidth="1"/>
  </cols>
  <sheetData>
    <row r="1" spans="1:33">
      <c r="A1" s="15" t="s">
        <v>22</v>
      </c>
      <c r="M1" s="4" t="s">
        <v>20</v>
      </c>
      <c r="Y1" s="4" t="s">
        <v>21</v>
      </c>
    </row>
    <row r="2" spans="1:33">
      <c r="M2" s="14"/>
      <c r="Y2" s="14"/>
    </row>
    <row r="3" spans="1:33">
      <c r="A3" s="15" t="s">
        <v>29</v>
      </c>
      <c r="B3" s="4" t="s">
        <v>26</v>
      </c>
      <c r="C3" s="4" t="s">
        <v>24</v>
      </c>
      <c r="D3" s="5" t="s">
        <v>25</v>
      </c>
      <c r="M3" s="15" t="s">
        <v>29</v>
      </c>
      <c r="N3" s="4" t="s">
        <v>26</v>
      </c>
      <c r="O3" s="4" t="s">
        <v>24</v>
      </c>
      <c r="P3" s="5" t="s">
        <v>25</v>
      </c>
      <c r="S3" s="15" t="s">
        <v>29</v>
      </c>
      <c r="T3" s="4" t="s">
        <v>26</v>
      </c>
      <c r="U3" s="4" t="s">
        <v>24</v>
      </c>
      <c r="V3" s="5" t="s">
        <v>25</v>
      </c>
      <c r="Y3" s="15" t="s">
        <v>29</v>
      </c>
      <c r="Z3" s="4" t="s">
        <v>26</v>
      </c>
      <c r="AA3" s="4" t="s">
        <v>24</v>
      </c>
      <c r="AB3" s="5" t="s">
        <v>25</v>
      </c>
      <c r="AD3" s="15" t="s">
        <v>29</v>
      </c>
      <c r="AE3" s="4" t="s">
        <v>26</v>
      </c>
      <c r="AF3" s="4" t="s">
        <v>24</v>
      </c>
      <c r="AG3" s="5" t="s">
        <v>25</v>
      </c>
    </row>
    <row r="4" spans="1:33">
      <c r="A4" s="14">
        <v>1</v>
      </c>
      <c r="B4" t="s">
        <v>7</v>
      </c>
      <c r="C4">
        <v>1</v>
      </c>
      <c r="D4">
        <v>2</v>
      </c>
      <c r="M4" s="14">
        <v>1</v>
      </c>
      <c r="N4" s="59" t="s">
        <v>121</v>
      </c>
      <c r="O4">
        <v>1</v>
      </c>
      <c r="P4">
        <v>5</v>
      </c>
      <c r="S4" s="14">
        <v>1</v>
      </c>
      <c r="T4" s="59" t="s">
        <v>123</v>
      </c>
      <c r="U4">
        <v>17</v>
      </c>
      <c r="V4">
        <v>21</v>
      </c>
      <c r="Y4" s="14">
        <v>1</v>
      </c>
      <c r="Z4" s="59" t="s">
        <v>121</v>
      </c>
      <c r="AA4">
        <v>1</v>
      </c>
      <c r="AB4">
        <v>9</v>
      </c>
      <c r="AD4" s="14">
        <v>1</v>
      </c>
      <c r="AE4" t="s">
        <v>35</v>
      </c>
      <c r="AF4">
        <v>5</v>
      </c>
      <c r="AG4">
        <v>13</v>
      </c>
    </row>
    <row r="5" spans="1:33">
      <c r="A5" s="14">
        <v>2</v>
      </c>
      <c r="B5" t="s">
        <v>7</v>
      </c>
      <c r="C5">
        <v>1</v>
      </c>
      <c r="D5">
        <v>3</v>
      </c>
      <c r="M5" s="14">
        <v>2</v>
      </c>
      <c r="N5" s="59" t="s">
        <v>121</v>
      </c>
      <c r="O5">
        <v>1</v>
      </c>
      <c r="P5">
        <v>6</v>
      </c>
      <c r="S5" s="14">
        <v>2</v>
      </c>
      <c r="T5" s="59" t="s">
        <v>123</v>
      </c>
      <c r="U5">
        <v>17</v>
      </c>
      <c r="V5">
        <v>22</v>
      </c>
      <c r="Y5" s="14">
        <v>2</v>
      </c>
      <c r="Z5" s="59" t="s">
        <v>121</v>
      </c>
      <c r="AA5">
        <v>1</v>
      </c>
      <c r="AB5">
        <v>17</v>
      </c>
      <c r="AD5" s="14">
        <v>2</v>
      </c>
      <c r="AE5" t="s">
        <v>35</v>
      </c>
      <c r="AF5">
        <v>5</v>
      </c>
      <c r="AG5">
        <v>21</v>
      </c>
    </row>
    <row r="6" spans="1:33">
      <c r="A6" s="14">
        <v>3</v>
      </c>
      <c r="B6" t="s">
        <v>7</v>
      </c>
      <c r="C6">
        <v>4</v>
      </c>
      <c r="D6">
        <v>1</v>
      </c>
      <c r="M6" s="14">
        <v>3</v>
      </c>
      <c r="N6" s="59" t="s">
        <v>121</v>
      </c>
      <c r="O6">
        <v>7</v>
      </c>
      <c r="P6">
        <v>1</v>
      </c>
      <c r="S6" s="14">
        <v>3</v>
      </c>
      <c r="T6" s="59" t="s">
        <v>123</v>
      </c>
      <c r="U6">
        <v>23</v>
      </c>
      <c r="V6">
        <v>17</v>
      </c>
      <c r="Y6" s="14">
        <v>3</v>
      </c>
      <c r="Z6" s="59" t="s">
        <v>121</v>
      </c>
      <c r="AA6">
        <v>25</v>
      </c>
      <c r="AB6">
        <v>1</v>
      </c>
      <c r="AD6" s="14">
        <v>3</v>
      </c>
      <c r="AE6" t="s">
        <v>35</v>
      </c>
      <c r="AF6">
        <v>29</v>
      </c>
      <c r="AG6">
        <v>5</v>
      </c>
    </row>
    <row r="7" spans="1:33">
      <c r="A7" s="14">
        <v>4</v>
      </c>
      <c r="B7" t="s">
        <v>7</v>
      </c>
      <c r="C7">
        <v>2</v>
      </c>
      <c r="D7">
        <v>3</v>
      </c>
      <c r="M7" s="14">
        <v>4</v>
      </c>
      <c r="N7" s="59" t="s">
        <v>121</v>
      </c>
      <c r="O7">
        <v>8</v>
      </c>
      <c r="P7">
        <v>1</v>
      </c>
      <c r="S7" s="14">
        <v>4</v>
      </c>
      <c r="T7" s="59" t="s">
        <v>123</v>
      </c>
      <c r="U7">
        <v>24</v>
      </c>
      <c r="V7">
        <v>17</v>
      </c>
      <c r="Y7" s="14">
        <v>4</v>
      </c>
      <c r="Z7" s="59" t="s">
        <v>121</v>
      </c>
      <c r="AA7">
        <v>17</v>
      </c>
      <c r="AB7">
        <v>9</v>
      </c>
      <c r="AD7" s="14">
        <v>4</v>
      </c>
      <c r="AE7" t="s">
        <v>35</v>
      </c>
      <c r="AF7">
        <v>21</v>
      </c>
      <c r="AG7">
        <v>13</v>
      </c>
    </row>
    <row r="8" spans="1:33">
      <c r="A8" s="14">
        <v>5</v>
      </c>
      <c r="B8" t="s">
        <v>7</v>
      </c>
      <c r="C8">
        <v>2</v>
      </c>
      <c r="D8">
        <v>4</v>
      </c>
      <c r="M8" s="14">
        <v>5</v>
      </c>
      <c r="N8" s="59" t="s">
        <v>121</v>
      </c>
      <c r="O8">
        <v>2</v>
      </c>
      <c r="P8">
        <v>5</v>
      </c>
      <c r="S8" s="14">
        <v>5</v>
      </c>
      <c r="T8" s="59" t="s">
        <v>123</v>
      </c>
      <c r="U8">
        <v>18</v>
      </c>
      <c r="V8">
        <v>21</v>
      </c>
      <c r="Y8" s="14">
        <v>5</v>
      </c>
      <c r="Z8" s="59" t="s">
        <v>121</v>
      </c>
      <c r="AA8">
        <v>9</v>
      </c>
      <c r="AB8">
        <v>25</v>
      </c>
      <c r="AD8" s="14">
        <v>5</v>
      </c>
      <c r="AE8" t="s">
        <v>35</v>
      </c>
      <c r="AF8">
        <v>13</v>
      </c>
      <c r="AG8">
        <v>29</v>
      </c>
    </row>
    <row r="9" spans="1:33">
      <c r="A9" s="14">
        <v>6</v>
      </c>
      <c r="B9" t="s">
        <v>7</v>
      </c>
      <c r="C9">
        <v>3</v>
      </c>
      <c r="D9">
        <v>4</v>
      </c>
      <c r="M9" s="14">
        <v>6</v>
      </c>
      <c r="N9" s="59" t="s">
        <v>121</v>
      </c>
      <c r="O9">
        <v>2</v>
      </c>
      <c r="P9">
        <v>6</v>
      </c>
      <c r="S9" s="14">
        <v>6</v>
      </c>
      <c r="T9" s="59" t="s">
        <v>123</v>
      </c>
      <c r="U9">
        <v>18</v>
      </c>
      <c r="V9">
        <v>22</v>
      </c>
      <c r="Y9" s="14">
        <v>6</v>
      </c>
      <c r="Z9" s="59" t="s">
        <v>121</v>
      </c>
      <c r="AA9">
        <v>17</v>
      </c>
      <c r="AB9">
        <v>25</v>
      </c>
      <c r="AD9" s="14">
        <v>6</v>
      </c>
      <c r="AE9" t="s">
        <v>35</v>
      </c>
      <c r="AF9">
        <v>21</v>
      </c>
      <c r="AG9">
        <v>29</v>
      </c>
    </row>
    <row r="10" spans="1:33">
      <c r="A10" s="16">
        <v>7</v>
      </c>
      <c r="B10" s="17" t="s">
        <v>8</v>
      </c>
      <c r="C10" s="17">
        <v>5</v>
      </c>
      <c r="D10" s="17">
        <v>6</v>
      </c>
      <c r="M10" s="14">
        <v>7</v>
      </c>
      <c r="N10" s="59" t="s">
        <v>121</v>
      </c>
      <c r="O10">
        <v>7</v>
      </c>
      <c r="P10">
        <v>2</v>
      </c>
      <c r="S10" s="14">
        <v>7</v>
      </c>
      <c r="T10" s="59" t="s">
        <v>123</v>
      </c>
      <c r="U10">
        <v>23</v>
      </c>
      <c r="V10">
        <v>18</v>
      </c>
      <c r="Y10" s="14">
        <v>7</v>
      </c>
      <c r="Z10" s="59" t="s">
        <v>121</v>
      </c>
      <c r="AA10">
        <v>10</v>
      </c>
      <c r="AB10">
        <v>1</v>
      </c>
      <c r="AD10" s="14">
        <v>7</v>
      </c>
      <c r="AE10" t="s">
        <v>35</v>
      </c>
      <c r="AF10">
        <v>14</v>
      </c>
      <c r="AG10">
        <v>5</v>
      </c>
    </row>
    <row r="11" spans="1:33">
      <c r="A11" s="16">
        <v>8</v>
      </c>
      <c r="B11" s="17" t="s">
        <v>8</v>
      </c>
      <c r="C11" s="17">
        <v>5</v>
      </c>
      <c r="D11" s="17">
        <v>7</v>
      </c>
      <c r="M11" s="14">
        <v>8</v>
      </c>
      <c r="N11" s="59" t="s">
        <v>121</v>
      </c>
      <c r="O11">
        <v>8</v>
      </c>
      <c r="P11">
        <v>2</v>
      </c>
      <c r="S11" s="14">
        <v>8</v>
      </c>
      <c r="T11" s="59" t="s">
        <v>123</v>
      </c>
      <c r="U11">
        <v>24</v>
      </c>
      <c r="V11">
        <v>18</v>
      </c>
      <c r="Y11" s="14">
        <v>8</v>
      </c>
      <c r="Z11" s="59" t="s">
        <v>121</v>
      </c>
      <c r="AA11">
        <v>9</v>
      </c>
      <c r="AB11">
        <v>18</v>
      </c>
      <c r="AD11" s="14">
        <v>8</v>
      </c>
      <c r="AE11" t="s">
        <v>35</v>
      </c>
      <c r="AF11">
        <v>13</v>
      </c>
      <c r="AG11">
        <v>22</v>
      </c>
    </row>
    <row r="12" spans="1:33">
      <c r="A12" s="16">
        <v>9</v>
      </c>
      <c r="B12" s="17" t="s">
        <v>8</v>
      </c>
      <c r="C12" s="17">
        <v>8</v>
      </c>
      <c r="D12" s="17">
        <v>5</v>
      </c>
      <c r="M12" s="14">
        <v>9</v>
      </c>
      <c r="N12" s="59" t="s">
        <v>121</v>
      </c>
      <c r="O12">
        <v>5</v>
      </c>
      <c r="P12">
        <v>3</v>
      </c>
      <c r="S12" s="14">
        <v>9</v>
      </c>
      <c r="T12" s="59" t="s">
        <v>123</v>
      </c>
      <c r="U12">
        <v>21</v>
      </c>
      <c r="V12">
        <v>19</v>
      </c>
      <c r="Y12" s="14">
        <v>9</v>
      </c>
      <c r="Z12" s="59" t="s">
        <v>121</v>
      </c>
      <c r="AA12">
        <v>26</v>
      </c>
      <c r="AB12">
        <v>17</v>
      </c>
      <c r="AD12" s="14">
        <v>9</v>
      </c>
      <c r="AE12" t="s">
        <v>35</v>
      </c>
      <c r="AF12">
        <v>30</v>
      </c>
      <c r="AG12">
        <v>21</v>
      </c>
    </row>
    <row r="13" spans="1:33">
      <c r="A13" s="16">
        <v>10</v>
      </c>
      <c r="B13" s="17" t="s">
        <v>8</v>
      </c>
      <c r="C13" s="17">
        <v>6</v>
      </c>
      <c r="D13" s="17">
        <v>7</v>
      </c>
      <c r="M13" s="14">
        <v>10</v>
      </c>
      <c r="N13" s="59" t="s">
        <v>121</v>
      </c>
      <c r="O13">
        <v>6</v>
      </c>
      <c r="P13">
        <v>3</v>
      </c>
      <c r="S13" s="14">
        <v>10</v>
      </c>
      <c r="T13" s="59" t="s">
        <v>123</v>
      </c>
      <c r="U13">
        <v>22</v>
      </c>
      <c r="V13">
        <v>19</v>
      </c>
      <c r="Y13" s="14">
        <v>10</v>
      </c>
      <c r="Z13" s="59" t="s">
        <v>121</v>
      </c>
      <c r="AA13">
        <v>25</v>
      </c>
      <c r="AB13">
        <v>2</v>
      </c>
      <c r="AD13" s="14">
        <v>10</v>
      </c>
      <c r="AE13" t="s">
        <v>35</v>
      </c>
      <c r="AF13">
        <v>29</v>
      </c>
      <c r="AG13">
        <v>6</v>
      </c>
    </row>
    <row r="14" spans="1:33">
      <c r="A14" s="16">
        <v>11</v>
      </c>
      <c r="B14" s="17" t="s">
        <v>8</v>
      </c>
      <c r="C14" s="17">
        <v>6</v>
      </c>
      <c r="D14" s="17">
        <v>8</v>
      </c>
      <c r="M14" s="14">
        <v>11</v>
      </c>
      <c r="N14" s="59" t="s">
        <v>121</v>
      </c>
      <c r="O14">
        <v>3</v>
      </c>
      <c r="P14">
        <v>7</v>
      </c>
      <c r="S14" s="14">
        <v>11</v>
      </c>
      <c r="T14" s="59" t="s">
        <v>123</v>
      </c>
      <c r="U14">
        <v>19</v>
      </c>
      <c r="V14">
        <v>23</v>
      </c>
      <c r="Y14" s="14">
        <v>11</v>
      </c>
      <c r="Z14" s="59" t="s">
        <v>121</v>
      </c>
      <c r="AA14">
        <v>2</v>
      </c>
      <c r="AB14">
        <v>10</v>
      </c>
      <c r="AD14" s="14">
        <v>11</v>
      </c>
      <c r="AE14" t="s">
        <v>35</v>
      </c>
      <c r="AF14">
        <v>6</v>
      </c>
      <c r="AG14">
        <v>14</v>
      </c>
    </row>
    <row r="15" spans="1:33">
      <c r="A15" s="16">
        <v>12</v>
      </c>
      <c r="B15" s="17" t="s">
        <v>8</v>
      </c>
      <c r="C15" s="17">
        <v>7</v>
      </c>
      <c r="D15" s="17">
        <v>8</v>
      </c>
      <c r="M15" s="14">
        <v>12</v>
      </c>
      <c r="N15" s="59" t="s">
        <v>121</v>
      </c>
      <c r="O15">
        <v>3</v>
      </c>
      <c r="P15">
        <v>8</v>
      </c>
      <c r="S15" s="14">
        <v>12</v>
      </c>
      <c r="T15" s="59" t="s">
        <v>123</v>
      </c>
      <c r="U15">
        <v>19</v>
      </c>
      <c r="V15">
        <v>24</v>
      </c>
      <c r="Y15" s="14">
        <v>12</v>
      </c>
      <c r="Z15" s="59" t="s">
        <v>121</v>
      </c>
      <c r="AA15">
        <v>2</v>
      </c>
      <c r="AB15">
        <v>18</v>
      </c>
      <c r="AD15" s="14">
        <v>12</v>
      </c>
      <c r="AE15" t="s">
        <v>35</v>
      </c>
      <c r="AF15">
        <v>6</v>
      </c>
      <c r="AG15">
        <v>22</v>
      </c>
    </row>
    <row r="16" spans="1:33">
      <c r="A16" s="14">
        <v>13</v>
      </c>
      <c r="B16" t="s">
        <v>9</v>
      </c>
      <c r="C16">
        <v>9</v>
      </c>
      <c r="D16">
        <v>10</v>
      </c>
      <c r="M16" s="14">
        <v>13</v>
      </c>
      <c r="N16" s="59" t="s">
        <v>121</v>
      </c>
      <c r="O16">
        <v>5</v>
      </c>
      <c r="P16">
        <v>4</v>
      </c>
      <c r="S16" s="14">
        <v>13</v>
      </c>
      <c r="T16" s="59" t="s">
        <v>123</v>
      </c>
      <c r="U16">
        <v>21</v>
      </c>
      <c r="V16">
        <v>20</v>
      </c>
      <c r="Y16" s="14">
        <v>13</v>
      </c>
      <c r="Z16" s="59" t="s">
        <v>121</v>
      </c>
      <c r="AA16">
        <v>26</v>
      </c>
      <c r="AB16">
        <v>2</v>
      </c>
      <c r="AD16" s="14">
        <v>13</v>
      </c>
      <c r="AE16" t="s">
        <v>35</v>
      </c>
      <c r="AF16">
        <v>30</v>
      </c>
      <c r="AG16">
        <v>6</v>
      </c>
    </row>
    <row r="17" spans="1:33">
      <c r="A17" s="14">
        <v>14</v>
      </c>
      <c r="B17" t="s">
        <v>9</v>
      </c>
      <c r="C17">
        <v>9</v>
      </c>
      <c r="D17">
        <v>11</v>
      </c>
      <c r="M17" s="14">
        <v>14</v>
      </c>
      <c r="N17" s="59" t="s">
        <v>121</v>
      </c>
      <c r="O17">
        <v>6</v>
      </c>
      <c r="P17">
        <v>4</v>
      </c>
      <c r="S17" s="14">
        <v>14</v>
      </c>
      <c r="T17" s="59" t="s">
        <v>123</v>
      </c>
      <c r="U17">
        <v>22</v>
      </c>
      <c r="V17">
        <v>20</v>
      </c>
      <c r="Y17" s="14">
        <v>14</v>
      </c>
      <c r="Z17" s="59" t="s">
        <v>121</v>
      </c>
      <c r="AA17">
        <v>18</v>
      </c>
      <c r="AB17">
        <v>10</v>
      </c>
      <c r="AD17" s="14">
        <v>14</v>
      </c>
      <c r="AE17" t="s">
        <v>35</v>
      </c>
      <c r="AF17">
        <v>22</v>
      </c>
      <c r="AG17">
        <v>14</v>
      </c>
    </row>
    <row r="18" spans="1:33">
      <c r="A18" s="14">
        <v>15</v>
      </c>
      <c r="B18" t="s">
        <v>9</v>
      </c>
      <c r="C18">
        <v>12</v>
      </c>
      <c r="D18">
        <v>9</v>
      </c>
      <c r="M18" s="14">
        <v>15</v>
      </c>
      <c r="N18" s="59" t="s">
        <v>121</v>
      </c>
      <c r="O18">
        <v>4</v>
      </c>
      <c r="P18">
        <v>7</v>
      </c>
      <c r="S18" s="14">
        <v>15</v>
      </c>
      <c r="T18" s="59" t="s">
        <v>123</v>
      </c>
      <c r="U18">
        <v>20</v>
      </c>
      <c r="V18">
        <v>23</v>
      </c>
      <c r="Y18" s="14">
        <v>15</v>
      </c>
      <c r="Z18" s="59" t="s">
        <v>121</v>
      </c>
      <c r="AA18">
        <v>10</v>
      </c>
      <c r="AB18">
        <v>26</v>
      </c>
      <c r="AD18" s="14">
        <v>15</v>
      </c>
      <c r="AE18" t="s">
        <v>35</v>
      </c>
      <c r="AF18">
        <v>14</v>
      </c>
      <c r="AG18">
        <v>30</v>
      </c>
    </row>
    <row r="19" spans="1:33">
      <c r="A19" s="14">
        <v>16</v>
      </c>
      <c r="B19" t="s">
        <v>9</v>
      </c>
      <c r="C19">
        <v>10</v>
      </c>
      <c r="D19">
        <v>11</v>
      </c>
      <c r="M19" s="14">
        <v>16</v>
      </c>
      <c r="N19" s="59" t="s">
        <v>121</v>
      </c>
      <c r="O19">
        <v>4</v>
      </c>
      <c r="P19">
        <v>8</v>
      </c>
      <c r="S19" s="14">
        <v>16</v>
      </c>
      <c r="T19" s="59" t="s">
        <v>123</v>
      </c>
      <c r="U19">
        <v>20</v>
      </c>
      <c r="V19">
        <v>24</v>
      </c>
      <c r="Y19" s="14">
        <v>16</v>
      </c>
      <c r="Z19" s="59" t="s">
        <v>121</v>
      </c>
      <c r="AA19">
        <v>18</v>
      </c>
      <c r="AB19">
        <v>26</v>
      </c>
      <c r="AD19" s="14">
        <v>16</v>
      </c>
      <c r="AE19" t="s">
        <v>35</v>
      </c>
      <c r="AF19">
        <v>22</v>
      </c>
      <c r="AG19">
        <v>30</v>
      </c>
    </row>
    <row r="20" spans="1:33">
      <c r="A20" s="14">
        <v>17</v>
      </c>
      <c r="B20" t="s">
        <v>9</v>
      </c>
      <c r="C20">
        <v>10</v>
      </c>
      <c r="D20">
        <v>12</v>
      </c>
      <c r="M20" s="14"/>
      <c r="S20" s="14"/>
      <c r="Y20" s="14"/>
      <c r="AD20" s="14"/>
    </row>
    <row r="21" spans="1:33">
      <c r="A21" s="14">
        <v>18</v>
      </c>
      <c r="B21" t="s">
        <v>9</v>
      </c>
      <c r="C21">
        <v>11</v>
      </c>
      <c r="D21">
        <v>12</v>
      </c>
      <c r="M21" s="14"/>
      <c r="S21" s="14"/>
      <c r="Y21" s="14"/>
      <c r="AD21" s="14"/>
    </row>
    <row r="22" spans="1:33">
      <c r="A22" s="16">
        <v>19</v>
      </c>
      <c r="B22" s="17" t="s">
        <v>10</v>
      </c>
      <c r="C22" s="17">
        <v>13</v>
      </c>
      <c r="D22" s="17">
        <v>14</v>
      </c>
      <c r="M22" s="14">
        <v>1</v>
      </c>
      <c r="N22" t="s">
        <v>35</v>
      </c>
      <c r="O22">
        <v>9</v>
      </c>
      <c r="P22">
        <v>13</v>
      </c>
      <c r="S22" s="14">
        <v>1</v>
      </c>
      <c r="T22" t="s">
        <v>18</v>
      </c>
      <c r="U22">
        <v>25</v>
      </c>
      <c r="V22">
        <v>29</v>
      </c>
      <c r="Y22" s="14">
        <v>1</v>
      </c>
      <c r="Z22" s="59" t="s">
        <v>123</v>
      </c>
      <c r="AA22">
        <v>3</v>
      </c>
      <c r="AB22">
        <v>11</v>
      </c>
      <c r="AD22" s="14">
        <v>1</v>
      </c>
      <c r="AE22" t="s">
        <v>18</v>
      </c>
      <c r="AF22">
        <v>7</v>
      </c>
      <c r="AG22">
        <v>15</v>
      </c>
    </row>
    <row r="23" spans="1:33">
      <c r="A23" s="16">
        <v>20</v>
      </c>
      <c r="B23" s="17" t="s">
        <v>10</v>
      </c>
      <c r="C23" s="17">
        <v>13</v>
      </c>
      <c r="D23" s="17">
        <v>15</v>
      </c>
      <c r="M23" s="14">
        <v>2</v>
      </c>
      <c r="N23" t="s">
        <v>35</v>
      </c>
      <c r="O23">
        <v>9</v>
      </c>
      <c r="P23">
        <v>14</v>
      </c>
      <c r="S23" s="14">
        <v>2</v>
      </c>
      <c r="T23" t="s">
        <v>18</v>
      </c>
      <c r="U23">
        <v>25</v>
      </c>
      <c r="V23">
        <v>30</v>
      </c>
      <c r="Y23" s="14">
        <v>2</v>
      </c>
      <c r="Z23" s="59" t="s">
        <v>123</v>
      </c>
      <c r="AA23">
        <v>3</v>
      </c>
      <c r="AB23">
        <v>19</v>
      </c>
      <c r="AD23" s="14">
        <v>2</v>
      </c>
      <c r="AE23" t="s">
        <v>18</v>
      </c>
      <c r="AF23">
        <v>7</v>
      </c>
      <c r="AG23">
        <v>23</v>
      </c>
    </row>
    <row r="24" spans="1:33">
      <c r="A24" s="16">
        <v>21</v>
      </c>
      <c r="B24" s="17" t="s">
        <v>10</v>
      </c>
      <c r="C24" s="17">
        <v>16</v>
      </c>
      <c r="D24" s="17">
        <v>13</v>
      </c>
      <c r="M24" s="14">
        <v>3</v>
      </c>
      <c r="N24" t="s">
        <v>35</v>
      </c>
      <c r="O24">
        <v>15</v>
      </c>
      <c r="P24">
        <v>9</v>
      </c>
      <c r="S24" s="14">
        <v>3</v>
      </c>
      <c r="T24" t="s">
        <v>18</v>
      </c>
      <c r="U24">
        <v>31</v>
      </c>
      <c r="V24">
        <v>25</v>
      </c>
      <c r="Y24" s="14">
        <v>3</v>
      </c>
      <c r="Z24" s="59" t="s">
        <v>123</v>
      </c>
      <c r="AA24">
        <v>27</v>
      </c>
      <c r="AB24">
        <v>3</v>
      </c>
      <c r="AD24" s="14">
        <v>3</v>
      </c>
      <c r="AE24" t="s">
        <v>18</v>
      </c>
      <c r="AF24">
        <v>31</v>
      </c>
      <c r="AG24">
        <v>7</v>
      </c>
    </row>
    <row r="25" spans="1:33">
      <c r="A25" s="16">
        <v>22</v>
      </c>
      <c r="B25" s="17" t="s">
        <v>10</v>
      </c>
      <c r="C25" s="17">
        <v>14</v>
      </c>
      <c r="D25" s="17">
        <v>15</v>
      </c>
      <c r="M25" s="14">
        <v>4</v>
      </c>
      <c r="N25" t="s">
        <v>35</v>
      </c>
      <c r="O25">
        <v>16</v>
      </c>
      <c r="P25">
        <v>9</v>
      </c>
      <c r="S25" s="14">
        <v>4</v>
      </c>
      <c r="T25" t="s">
        <v>18</v>
      </c>
      <c r="U25">
        <v>32</v>
      </c>
      <c r="V25">
        <v>25</v>
      </c>
      <c r="Y25" s="14">
        <v>4</v>
      </c>
      <c r="Z25" s="59" t="s">
        <v>123</v>
      </c>
      <c r="AA25">
        <v>19</v>
      </c>
      <c r="AB25">
        <v>11</v>
      </c>
      <c r="AD25" s="14">
        <v>4</v>
      </c>
      <c r="AE25" t="s">
        <v>18</v>
      </c>
      <c r="AF25">
        <v>23</v>
      </c>
      <c r="AG25">
        <v>15</v>
      </c>
    </row>
    <row r="26" spans="1:33">
      <c r="A26" s="16">
        <v>23</v>
      </c>
      <c r="B26" s="17" t="s">
        <v>10</v>
      </c>
      <c r="C26" s="17">
        <v>14</v>
      </c>
      <c r="D26" s="17">
        <v>16</v>
      </c>
      <c r="M26" s="14">
        <v>5</v>
      </c>
      <c r="N26" t="s">
        <v>35</v>
      </c>
      <c r="O26">
        <v>10</v>
      </c>
      <c r="P26">
        <v>13</v>
      </c>
      <c r="S26" s="14">
        <v>5</v>
      </c>
      <c r="T26" t="s">
        <v>18</v>
      </c>
      <c r="U26">
        <v>26</v>
      </c>
      <c r="V26">
        <v>29</v>
      </c>
      <c r="Y26" s="14">
        <v>5</v>
      </c>
      <c r="Z26" s="59" t="s">
        <v>123</v>
      </c>
      <c r="AA26">
        <v>11</v>
      </c>
      <c r="AB26">
        <v>27</v>
      </c>
      <c r="AD26" s="14">
        <v>5</v>
      </c>
      <c r="AE26" t="s">
        <v>18</v>
      </c>
      <c r="AF26">
        <v>15</v>
      </c>
      <c r="AG26">
        <v>31</v>
      </c>
    </row>
    <row r="27" spans="1:33">
      <c r="A27" s="16">
        <v>24</v>
      </c>
      <c r="B27" s="17" t="s">
        <v>10</v>
      </c>
      <c r="C27" s="17">
        <v>15</v>
      </c>
      <c r="D27" s="17">
        <v>16</v>
      </c>
      <c r="M27" s="14">
        <v>6</v>
      </c>
      <c r="N27" t="s">
        <v>35</v>
      </c>
      <c r="O27">
        <v>10</v>
      </c>
      <c r="P27">
        <v>14</v>
      </c>
      <c r="S27" s="14">
        <v>6</v>
      </c>
      <c r="T27" t="s">
        <v>18</v>
      </c>
      <c r="U27">
        <v>26</v>
      </c>
      <c r="V27">
        <v>30</v>
      </c>
      <c r="Y27" s="14">
        <v>6</v>
      </c>
      <c r="Z27" s="59" t="s">
        <v>123</v>
      </c>
      <c r="AA27">
        <v>19</v>
      </c>
      <c r="AB27">
        <v>27</v>
      </c>
      <c r="AD27" s="14">
        <v>6</v>
      </c>
      <c r="AE27" t="s">
        <v>18</v>
      </c>
      <c r="AF27">
        <v>23</v>
      </c>
      <c r="AG27">
        <v>31</v>
      </c>
    </row>
    <row r="28" spans="1:33">
      <c r="A28" s="14">
        <v>25</v>
      </c>
      <c r="B28" t="s">
        <v>11</v>
      </c>
      <c r="C28">
        <v>17</v>
      </c>
      <c r="D28">
        <v>18</v>
      </c>
      <c r="M28" s="14">
        <v>7</v>
      </c>
      <c r="N28" t="s">
        <v>35</v>
      </c>
      <c r="O28">
        <v>15</v>
      </c>
      <c r="P28">
        <v>10</v>
      </c>
      <c r="S28" s="14">
        <v>7</v>
      </c>
      <c r="T28" t="s">
        <v>18</v>
      </c>
      <c r="U28">
        <v>31</v>
      </c>
      <c r="V28">
        <v>26</v>
      </c>
      <c r="Y28" s="14">
        <v>7</v>
      </c>
      <c r="Z28" s="59" t="s">
        <v>123</v>
      </c>
      <c r="AA28">
        <v>12</v>
      </c>
      <c r="AB28">
        <v>3</v>
      </c>
      <c r="AD28" s="14">
        <v>7</v>
      </c>
      <c r="AE28" t="s">
        <v>18</v>
      </c>
      <c r="AF28">
        <v>16</v>
      </c>
      <c r="AG28">
        <v>7</v>
      </c>
    </row>
    <row r="29" spans="1:33">
      <c r="A29" s="14">
        <v>26</v>
      </c>
      <c r="B29" t="s">
        <v>11</v>
      </c>
      <c r="C29">
        <v>17</v>
      </c>
      <c r="D29">
        <v>19</v>
      </c>
      <c r="M29" s="14">
        <v>8</v>
      </c>
      <c r="N29" t="s">
        <v>35</v>
      </c>
      <c r="O29">
        <v>16</v>
      </c>
      <c r="P29">
        <v>10</v>
      </c>
      <c r="S29" s="14">
        <v>8</v>
      </c>
      <c r="T29" t="s">
        <v>18</v>
      </c>
      <c r="U29">
        <v>32</v>
      </c>
      <c r="V29">
        <v>26</v>
      </c>
      <c r="Y29" s="14">
        <v>8</v>
      </c>
      <c r="Z29" s="59" t="s">
        <v>123</v>
      </c>
      <c r="AA29">
        <v>11</v>
      </c>
      <c r="AB29">
        <v>20</v>
      </c>
      <c r="AD29" s="14">
        <v>8</v>
      </c>
      <c r="AE29" t="s">
        <v>18</v>
      </c>
      <c r="AF29">
        <v>15</v>
      </c>
      <c r="AG29">
        <v>24</v>
      </c>
    </row>
    <row r="30" spans="1:33">
      <c r="A30" s="14">
        <v>27</v>
      </c>
      <c r="B30" t="s">
        <v>11</v>
      </c>
      <c r="C30">
        <v>20</v>
      </c>
      <c r="D30">
        <v>17</v>
      </c>
      <c r="M30" s="14">
        <v>9</v>
      </c>
      <c r="N30" t="s">
        <v>35</v>
      </c>
      <c r="O30">
        <v>13</v>
      </c>
      <c r="P30">
        <v>11</v>
      </c>
      <c r="S30" s="14">
        <v>9</v>
      </c>
      <c r="T30" t="s">
        <v>18</v>
      </c>
      <c r="U30">
        <v>29</v>
      </c>
      <c r="V30">
        <v>27</v>
      </c>
      <c r="Y30" s="14">
        <v>9</v>
      </c>
      <c r="Z30" s="59" t="s">
        <v>123</v>
      </c>
      <c r="AA30">
        <v>28</v>
      </c>
      <c r="AB30">
        <v>19</v>
      </c>
      <c r="AD30" s="14">
        <v>9</v>
      </c>
      <c r="AE30" t="s">
        <v>18</v>
      </c>
      <c r="AF30">
        <v>32</v>
      </c>
      <c r="AG30">
        <v>23</v>
      </c>
    </row>
    <row r="31" spans="1:33">
      <c r="A31" s="14">
        <v>28</v>
      </c>
      <c r="B31" t="s">
        <v>11</v>
      </c>
      <c r="C31">
        <v>18</v>
      </c>
      <c r="D31">
        <v>19</v>
      </c>
      <c r="M31" s="14">
        <v>10</v>
      </c>
      <c r="N31" t="s">
        <v>35</v>
      </c>
      <c r="O31">
        <v>14</v>
      </c>
      <c r="P31">
        <v>11</v>
      </c>
      <c r="S31" s="14">
        <v>10</v>
      </c>
      <c r="T31" t="s">
        <v>18</v>
      </c>
      <c r="U31">
        <v>30</v>
      </c>
      <c r="V31">
        <v>27</v>
      </c>
      <c r="Y31" s="14">
        <v>10</v>
      </c>
      <c r="Z31" s="59" t="s">
        <v>123</v>
      </c>
      <c r="AA31">
        <v>27</v>
      </c>
      <c r="AB31">
        <v>4</v>
      </c>
      <c r="AD31" s="14">
        <v>10</v>
      </c>
      <c r="AE31" t="s">
        <v>18</v>
      </c>
      <c r="AF31">
        <v>31</v>
      </c>
      <c r="AG31">
        <v>8</v>
      </c>
    </row>
    <row r="32" spans="1:33">
      <c r="A32" s="14">
        <v>29</v>
      </c>
      <c r="B32" t="s">
        <v>11</v>
      </c>
      <c r="C32">
        <v>18</v>
      </c>
      <c r="D32">
        <v>20</v>
      </c>
      <c r="M32" s="14">
        <v>11</v>
      </c>
      <c r="N32" t="s">
        <v>35</v>
      </c>
      <c r="O32">
        <v>11</v>
      </c>
      <c r="P32">
        <v>15</v>
      </c>
      <c r="S32" s="14">
        <v>11</v>
      </c>
      <c r="T32" t="s">
        <v>18</v>
      </c>
      <c r="U32">
        <v>27</v>
      </c>
      <c r="V32">
        <v>31</v>
      </c>
      <c r="Y32" s="14">
        <v>11</v>
      </c>
      <c r="Z32" s="59" t="s">
        <v>123</v>
      </c>
      <c r="AA32">
        <v>4</v>
      </c>
      <c r="AB32">
        <v>12</v>
      </c>
      <c r="AD32" s="14">
        <v>11</v>
      </c>
      <c r="AE32" t="s">
        <v>18</v>
      </c>
      <c r="AF32">
        <v>8</v>
      </c>
      <c r="AG32">
        <v>16</v>
      </c>
    </row>
    <row r="33" spans="1:33">
      <c r="A33" s="14">
        <v>30</v>
      </c>
      <c r="B33" t="s">
        <v>11</v>
      </c>
      <c r="C33">
        <v>19</v>
      </c>
      <c r="D33">
        <v>20</v>
      </c>
      <c r="M33" s="14">
        <v>12</v>
      </c>
      <c r="N33" t="s">
        <v>35</v>
      </c>
      <c r="O33">
        <v>11</v>
      </c>
      <c r="P33">
        <v>16</v>
      </c>
      <c r="S33" s="14">
        <v>12</v>
      </c>
      <c r="T33" t="s">
        <v>18</v>
      </c>
      <c r="U33">
        <v>27</v>
      </c>
      <c r="V33">
        <v>32</v>
      </c>
      <c r="Y33" s="14">
        <v>12</v>
      </c>
      <c r="Z33" s="59" t="s">
        <v>123</v>
      </c>
      <c r="AA33">
        <v>4</v>
      </c>
      <c r="AB33">
        <v>20</v>
      </c>
      <c r="AD33" s="14">
        <v>12</v>
      </c>
      <c r="AE33" t="s">
        <v>18</v>
      </c>
      <c r="AF33">
        <v>8</v>
      </c>
      <c r="AG33">
        <v>24</v>
      </c>
    </row>
    <row r="34" spans="1:33">
      <c r="A34" s="16">
        <v>31</v>
      </c>
      <c r="B34" s="17" t="s">
        <v>12</v>
      </c>
      <c r="C34" s="17">
        <v>21</v>
      </c>
      <c r="D34" s="17">
        <v>22</v>
      </c>
      <c r="M34" s="14">
        <v>13</v>
      </c>
      <c r="N34" t="s">
        <v>35</v>
      </c>
      <c r="O34">
        <v>13</v>
      </c>
      <c r="P34">
        <v>12</v>
      </c>
      <c r="S34" s="14">
        <v>13</v>
      </c>
      <c r="T34" t="s">
        <v>18</v>
      </c>
      <c r="U34">
        <v>29</v>
      </c>
      <c r="V34">
        <v>28</v>
      </c>
      <c r="Y34" s="14">
        <v>13</v>
      </c>
      <c r="Z34" s="59" t="s">
        <v>123</v>
      </c>
      <c r="AA34">
        <v>28</v>
      </c>
      <c r="AB34">
        <v>4</v>
      </c>
      <c r="AD34" s="14">
        <v>13</v>
      </c>
      <c r="AE34" t="s">
        <v>18</v>
      </c>
      <c r="AF34">
        <v>32</v>
      </c>
      <c r="AG34">
        <v>8</v>
      </c>
    </row>
    <row r="35" spans="1:33">
      <c r="A35" s="16">
        <v>32</v>
      </c>
      <c r="B35" s="17" t="s">
        <v>12</v>
      </c>
      <c r="C35" s="17">
        <v>21</v>
      </c>
      <c r="D35" s="17">
        <v>23</v>
      </c>
      <c r="M35" s="14">
        <v>14</v>
      </c>
      <c r="N35" t="s">
        <v>35</v>
      </c>
      <c r="O35">
        <v>14</v>
      </c>
      <c r="P35">
        <v>12</v>
      </c>
      <c r="S35" s="14">
        <v>14</v>
      </c>
      <c r="T35" t="s">
        <v>18</v>
      </c>
      <c r="U35">
        <v>30</v>
      </c>
      <c r="V35">
        <v>28</v>
      </c>
      <c r="Y35" s="14">
        <v>14</v>
      </c>
      <c r="Z35" s="59" t="s">
        <v>123</v>
      </c>
      <c r="AA35">
        <v>20</v>
      </c>
      <c r="AB35">
        <v>12</v>
      </c>
      <c r="AD35" s="14">
        <v>14</v>
      </c>
      <c r="AE35" t="s">
        <v>18</v>
      </c>
      <c r="AF35">
        <v>24</v>
      </c>
      <c r="AG35">
        <v>16</v>
      </c>
    </row>
    <row r="36" spans="1:33">
      <c r="A36" s="16">
        <v>33</v>
      </c>
      <c r="B36" s="17" t="s">
        <v>12</v>
      </c>
      <c r="C36" s="17">
        <v>24</v>
      </c>
      <c r="D36" s="17">
        <v>21</v>
      </c>
      <c r="M36" s="14">
        <v>15</v>
      </c>
      <c r="N36" t="s">
        <v>35</v>
      </c>
      <c r="O36">
        <v>12</v>
      </c>
      <c r="P36">
        <v>15</v>
      </c>
      <c r="S36" s="14">
        <v>15</v>
      </c>
      <c r="T36" t="s">
        <v>18</v>
      </c>
      <c r="U36">
        <v>28</v>
      </c>
      <c r="V36">
        <v>31</v>
      </c>
      <c r="Y36" s="14">
        <v>15</v>
      </c>
      <c r="Z36" s="59" t="s">
        <v>123</v>
      </c>
      <c r="AA36">
        <v>12</v>
      </c>
      <c r="AB36">
        <v>28</v>
      </c>
      <c r="AD36" s="14">
        <v>15</v>
      </c>
      <c r="AE36" t="s">
        <v>18</v>
      </c>
      <c r="AF36">
        <v>16</v>
      </c>
      <c r="AG36">
        <v>32</v>
      </c>
    </row>
    <row r="37" spans="1:33">
      <c r="A37" s="16">
        <v>34</v>
      </c>
      <c r="B37" s="17" t="s">
        <v>12</v>
      </c>
      <c r="C37" s="17">
        <v>22</v>
      </c>
      <c r="D37" s="17">
        <v>23</v>
      </c>
      <c r="M37" s="14">
        <v>16</v>
      </c>
      <c r="N37" t="s">
        <v>35</v>
      </c>
      <c r="O37">
        <v>12</v>
      </c>
      <c r="P37">
        <v>16</v>
      </c>
      <c r="S37" s="14">
        <v>16</v>
      </c>
      <c r="T37" t="s">
        <v>18</v>
      </c>
      <c r="U37">
        <v>28</v>
      </c>
      <c r="V37">
        <v>32</v>
      </c>
      <c r="Y37" s="14">
        <v>16</v>
      </c>
      <c r="Z37" s="59" t="s">
        <v>123</v>
      </c>
      <c r="AA37">
        <v>20</v>
      </c>
      <c r="AB37">
        <v>28</v>
      </c>
      <c r="AD37" s="14">
        <v>16</v>
      </c>
      <c r="AE37" t="s">
        <v>18</v>
      </c>
      <c r="AF37">
        <v>24</v>
      </c>
      <c r="AG37">
        <v>32</v>
      </c>
    </row>
    <row r="38" spans="1:33">
      <c r="A38" s="16">
        <v>35</v>
      </c>
      <c r="B38" s="17" t="s">
        <v>12</v>
      </c>
      <c r="C38" s="17">
        <v>22</v>
      </c>
      <c r="D38" s="17">
        <v>24</v>
      </c>
      <c r="M38" s="14"/>
      <c r="X38" s="14"/>
    </row>
    <row r="39" spans="1:33">
      <c r="A39" s="16">
        <v>36</v>
      </c>
      <c r="B39" s="17" t="s">
        <v>12</v>
      </c>
      <c r="C39" s="17">
        <v>23</v>
      </c>
      <c r="D39" s="17">
        <v>24</v>
      </c>
      <c r="M39" s="14"/>
      <c r="X39" s="14"/>
    </row>
    <row r="40" spans="1:33">
      <c r="A40" s="14">
        <v>37</v>
      </c>
      <c r="B40" t="s">
        <v>13</v>
      </c>
      <c r="C40">
        <v>25</v>
      </c>
      <c r="D40">
        <v>26</v>
      </c>
    </row>
    <row r="41" spans="1:33">
      <c r="A41" s="14">
        <v>38</v>
      </c>
      <c r="B41" t="s">
        <v>13</v>
      </c>
      <c r="C41">
        <v>25</v>
      </c>
      <c r="D41">
        <v>27</v>
      </c>
    </row>
    <row r="42" spans="1:33">
      <c r="A42" s="14">
        <v>39</v>
      </c>
      <c r="B42" t="s">
        <v>13</v>
      </c>
      <c r="C42">
        <v>28</v>
      </c>
      <c r="D42">
        <v>25</v>
      </c>
    </row>
    <row r="43" spans="1:33">
      <c r="A43" s="14">
        <v>40</v>
      </c>
      <c r="B43" t="s">
        <v>13</v>
      </c>
      <c r="C43">
        <v>26</v>
      </c>
      <c r="D43">
        <v>27</v>
      </c>
    </row>
    <row r="44" spans="1:33">
      <c r="A44" s="14">
        <v>41</v>
      </c>
      <c r="B44" t="s">
        <v>13</v>
      </c>
      <c r="C44">
        <v>26</v>
      </c>
      <c r="D44">
        <v>28</v>
      </c>
    </row>
    <row r="45" spans="1:33">
      <c r="A45" s="14">
        <v>42</v>
      </c>
      <c r="B45" t="s">
        <v>13</v>
      </c>
      <c r="C45">
        <v>27</v>
      </c>
      <c r="D45">
        <v>28</v>
      </c>
    </row>
    <row r="46" spans="1:33">
      <c r="A46" s="16">
        <v>43</v>
      </c>
      <c r="B46" s="17" t="s">
        <v>14</v>
      </c>
      <c r="C46" s="17">
        <v>29</v>
      </c>
      <c r="D46" s="17">
        <v>30</v>
      </c>
    </row>
    <row r="47" spans="1:33">
      <c r="A47" s="16">
        <v>44</v>
      </c>
      <c r="B47" s="17" t="s">
        <v>14</v>
      </c>
      <c r="C47" s="17">
        <v>29</v>
      </c>
      <c r="D47" s="17">
        <v>31</v>
      </c>
    </row>
    <row r="48" spans="1:33">
      <c r="A48" s="16">
        <v>45</v>
      </c>
      <c r="B48" s="17" t="s">
        <v>14</v>
      </c>
      <c r="C48" s="17">
        <v>32</v>
      </c>
      <c r="D48" s="17">
        <v>29</v>
      </c>
    </row>
    <row r="49" spans="1:4">
      <c r="A49" s="16">
        <v>46</v>
      </c>
      <c r="B49" s="17" t="s">
        <v>14</v>
      </c>
      <c r="C49" s="17">
        <v>30</v>
      </c>
      <c r="D49" s="17">
        <v>31</v>
      </c>
    </row>
    <row r="50" spans="1:4">
      <c r="A50" s="16">
        <v>47</v>
      </c>
      <c r="B50" s="17" t="s">
        <v>14</v>
      </c>
      <c r="C50" s="17">
        <v>30</v>
      </c>
      <c r="D50" s="17">
        <v>32</v>
      </c>
    </row>
    <row r="51" spans="1:4">
      <c r="A51" s="16">
        <v>48</v>
      </c>
      <c r="B51" s="17" t="s">
        <v>14</v>
      </c>
      <c r="C51" s="17">
        <v>31</v>
      </c>
      <c r="D51" s="17">
        <v>32</v>
      </c>
    </row>
    <row r="74" spans="13:19">
      <c r="S74" s="14"/>
    </row>
    <row r="75" spans="13:19">
      <c r="M75" s="14"/>
      <c r="S75" s="14"/>
    </row>
    <row r="76" spans="13:19">
      <c r="M76" s="14"/>
    </row>
    <row r="77" spans="13:19">
      <c r="M77" s="14"/>
    </row>
    <row r="78" spans="13:19">
      <c r="M78" s="14"/>
    </row>
    <row r="79" spans="13:19">
      <c r="M79" s="14"/>
    </row>
    <row r="80" spans="13:19">
      <c r="M80" s="14"/>
    </row>
    <row r="81" spans="13:13">
      <c r="M81" s="14"/>
    </row>
  </sheetData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96"/>
  <sheetViews>
    <sheetView workbookViewId="0">
      <selection activeCell="K34" sqref="K34"/>
    </sheetView>
  </sheetViews>
  <sheetFormatPr defaultRowHeight="15"/>
  <cols>
    <col min="11" max="11" width="10.28515625" customWidth="1"/>
  </cols>
  <sheetData>
    <row r="1" spans="1:14" ht="18.75">
      <c r="A1" s="54" t="s">
        <v>22</v>
      </c>
      <c r="B1" s="54" t="s">
        <v>42</v>
      </c>
      <c r="C1" s="59"/>
    </row>
    <row r="2" spans="1:14">
      <c r="A2" s="4" t="s">
        <v>29</v>
      </c>
      <c r="B2" s="4" t="s">
        <v>30</v>
      </c>
      <c r="C2" s="4" t="s">
        <v>31</v>
      </c>
      <c r="K2" s="59" t="s">
        <v>113</v>
      </c>
      <c r="L2" s="59" t="s">
        <v>110</v>
      </c>
      <c r="M2" s="59" t="s">
        <v>111</v>
      </c>
      <c r="N2" s="59" t="s">
        <v>112</v>
      </c>
    </row>
    <row r="3" spans="1:14">
      <c r="A3" s="59">
        <v>1</v>
      </c>
      <c r="B3" s="3">
        <v>0.25</v>
      </c>
      <c r="C3" s="2" t="s">
        <v>0</v>
      </c>
      <c r="D3" s="59" t="s">
        <v>9</v>
      </c>
      <c r="E3" s="59">
        <v>9</v>
      </c>
      <c r="F3" s="59">
        <v>10</v>
      </c>
      <c r="H3" s="68"/>
      <c r="I3" s="78"/>
      <c r="J3" s="68" t="s">
        <v>7</v>
      </c>
      <c r="K3" s="68"/>
      <c r="L3" s="68">
        <v>1</v>
      </c>
      <c r="M3" s="68">
        <v>1</v>
      </c>
      <c r="N3" s="68"/>
    </row>
    <row r="4" spans="1:14">
      <c r="A4" s="59">
        <v>2</v>
      </c>
      <c r="B4" s="59"/>
      <c r="C4" s="2" t="s">
        <v>1</v>
      </c>
      <c r="D4" s="59" t="s">
        <v>9</v>
      </c>
      <c r="E4" s="59">
        <v>11</v>
      </c>
      <c r="F4" s="59">
        <v>12</v>
      </c>
      <c r="H4" s="68"/>
      <c r="I4" s="78"/>
      <c r="J4" s="68" t="s">
        <v>8</v>
      </c>
      <c r="K4" s="68"/>
      <c r="L4" s="68">
        <v>1</v>
      </c>
      <c r="M4" s="68">
        <v>1</v>
      </c>
      <c r="N4" s="68"/>
    </row>
    <row r="5" spans="1:14">
      <c r="A5" s="59">
        <v>3</v>
      </c>
      <c r="B5" s="59"/>
      <c r="C5" s="2" t="s">
        <v>2</v>
      </c>
      <c r="D5" s="17" t="s">
        <v>10</v>
      </c>
      <c r="E5" s="17">
        <v>13</v>
      </c>
      <c r="F5" s="17">
        <v>14</v>
      </c>
      <c r="H5" s="68"/>
      <c r="I5" s="78"/>
      <c r="J5" s="68" t="s">
        <v>9</v>
      </c>
      <c r="K5" s="68"/>
      <c r="L5" s="68">
        <v>1</v>
      </c>
      <c r="M5" s="68">
        <v>1</v>
      </c>
      <c r="N5" s="68"/>
    </row>
    <row r="6" spans="1:14">
      <c r="A6" s="59">
        <v>4</v>
      </c>
      <c r="B6" s="59"/>
      <c r="C6" s="2" t="s">
        <v>3</v>
      </c>
      <c r="D6" s="17" t="s">
        <v>10</v>
      </c>
      <c r="E6" s="17">
        <v>15</v>
      </c>
      <c r="F6" s="17">
        <v>16</v>
      </c>
      <c r="H6" s="68"/>
      <c r="I6" s="78"/>
      <c r="J6" s="68" t="s">
        <v>10</v>
      </c>
      <c r="K6" s="68"/>
      <c r="L6" s="68">
        <v>1</v>
      </c>
      <c r="M6" s="68">
        <v>1</v>
      </c>
      <c r="N6" s="68"/>
    </row>
    <row r="7" spans="1:14">
      <c r="A7" s="59">
        <v>5</v>
      </c>
      <c r="B7" s="59"/>
      <c r="C7" s="20" t="s">
        <v>4</v>
      </c>
      <c r="D7" s="59" t="s">
        <v>11</v>
      </c>
      <c r="E7" s="59">
        <v>17</v>
      </c>
      <c r="F7" s="59">
        <v>18</v>
      </c>
      <c r="H7" s="68"/>
      <c r="I7" s="78"/>
      <c r="J7" s="68" t="s">
        <v>11</v>
      </c>
      <c r="K7" s="68"/>
      <c r="L7" s="68">
        <v>1</v>
      </c>
      <c r="M7" s="68">
        <v>1</v>
      </c>
      <c r="N7" s="68"/>
    </row>
    <row r="8" spans="1:14">
      <c r="A8" s="59">
        <v>6</v>
      </c>
      <c r="B8" s="59"/>
      <c r="C8" s="20" t="s">
        <v>5</v>
      </c>
      <c r="D8" s="59" t="s">
        <v>11</v>
      </c>
      <c r="E8" s="59">
        <v>19</v>
      </c>
      <c r="F8" s="59">
        <v>20</v>
      </c>
      <c r="H8" s="68"/>
      <c r="I8" s="78"/>
      <c r="J8" s="68" t="s">
        <v>12</v>
      </c>
      <c r="K8" s="68"/>
      <c r="L8" s="68"/>
      <c r="M8" s="68">
        <v>1</v>
      </c>
      <c r="N8" s="68">
        <v>1</v>
      </c>
    </row>
    <row r="9" spans="1:14">
      <c r="A9" s="59">
        <v>7</v>
      </c>
      <c r="B9" s="3">
        <v>0.27083333333333331</v>
      </c>
      <c r="C9" s="2" t="s">
        <v>0</v>
      </c>
      <c r="D9" s="59" t="s">
        <v>7</v>
      </c>
      <c r="E9" s="59">
        <v>1</v>
      </c>
      <c r="F9" s="59">
        <v>2</v>
      </c>
      <c r="H9" s="68"/>
      <c r="I9" s="78"/>
      <c r="J9" s="68" t="s">
        <v>13</v>
      </c>
      <c r="K9" s="68"/>
      <c r="L9" s="68">
        <v>1</v>
      </c>
      <c r="M9" s="68">
        <v>1</v>
      </c>
      <c r="N9" s="68"/>
    </row>
    <row r="10" spans="1:14">
      <c r="A10" s="59">
        <v>8</v>
      </c>
      <c r="B10" s="59"/>
      <c r="C10" s="2" t="s">
        <v>1</v>
      </c>
      <c r="D10" s="59" t="s">
        <v>7</v>
      </c>
      <c r="E10" s="59">
        <v>3</v>
      </c>
      <c r="F10" s="59">
        <v>4</v>
      </c>
      <c r="H10" s="68"/>
      <c r="I10" s="78"/>
      <c r="J10" s="68" t="s">
        <v>14</v>
      </c>
      <c r="K10" s="68"/>
      <c r="L10" s="68">
        <v>1</v>
      </c>
      <c r="M10" s="68">
        <v>1</v>
      </c>
      <c r="N10" s="68"/>
    </row>
    <row r="11" spans="1:14">
      <c r="A11" s="59">
        <v>9</v>
      </c>
      <c r="B11" s="59"/>
      <c r="C11" s="2" t="s">
        <v>2</v>
      </c>
      <c r="D11" s="59" t="s">
        <v>13</v>
      </c>
      <c r="E11" s="59">
        <v>25</v>
      </c>
      <c r="F11" s="59">
        <v>26</v>
      </c>
      <c r="H11" s="68"/>
      <c r="I11" s="78"/>
      <c r="J11" s="68"/>
      <c r="K11" s="68"/>
      <c r="L11" s="68"/>
      <c r="M11" s="68"/>
      <c r="N11" s="68"/>
    </row>
    <row r="12" spans="1:14">
      <c r="A12" s="59">
        <v>10</v>
      </c>
      <c r="B12" s="59"/>
      <c r="C12" s="2" t="s">
        <v>3</v>
      </c>
      <c r="D12" s="59" t="s">
        <v>13</v>
      </c>
      <c r="E12" s="59">
        <v>27</v>
      </c>
      <c r="F12" s="59">
        <v>28</v>
      </c>
      <c r="H12" s="68"/>
      <c r="I12" s="78"/>
      <c r="J12" s="68"/>
      <c r="K12" s="68"/>
      <c r="L12" s="68"/>
      <c r="M12" s="68"/>
      <c r="N12" s="68"/>
    </row>
    <row r="13" spans="1:14">
      <c r="A13" s="59">
        <v>11</v>
      </c>
      <c r="B13" s="59"/>
      <c r="C13" s="20" t="s">
        <v>4</v>
      </c>
      <c r="D13" s="17" t="s">
        <v>12</v>
      </c>
      <c r="E13" s="17">
        <v>21</v>
      </c>
      <c r="F13" s="17">
        <v>22</v>
      </c>
      <c r="H13" s="68"/>
      <c r="I13" s="78"/>
      <c r="J13" s="68"/>
      <c r="K13" s="68"/>
      <c r="L13" s="68"/>
      <c r="M13" s="68"/>
      <c r="N13" s="68"/>
    </row>
    <row r="14" spans="1:14">
      <c r="A14" s="59">
        <v>12</v>
      </c>
      <c r="B14" s="59"/>
      <c r="C14" s="20" t="s">
        <v>5</v>
      </c>
      <c r="D14" s="17" t="s">
        <v>12</v>
      </c>
      <c r="E14" s="17">
        <v>21</v>
      </c>
      <c r="F14" s="17">
        <v>23</v>
      </c>
      <c r="H14" s="68"/>
      <c r="I14" s="78"/>
      <c r="J14" s="68"/>
      <c r="K14" s="68"/>
      <c r="L14" s="68"/>
      <c r="M14" s="68"/>
      <c r="N14" s="68"/>
    </row>
    <row r="15" spans="1:14">
      <c r="A15" s="59">
        <v>13</v>
      </c>
      <c r="B15" s="3">
        <v>0.29166666666666702</v>
      </c>
      <c r="C15" s="2" t="s">
        <v>0</v>
      </c>
      <c r="D15" s="17" t="s">
        <v>8</v>
      </c>
      <c r="E15" s="17">
        <v>5</v>
      </c>
      <c r="F15" s="17">
        <v>6</v>
      </c>
      <c r="H15" s="68"/>
      <c r="I15" s="68"/>
      <c r="J15" s="68"/>
      <c r="K15" s="68"/>
      <c r="L15" s="68"/>
      <c r="M15" s="68"/>
      <c r="N15" s="78"/>
    </row>
    <row r="16" spans="1:14">
      <c r="A16" s="59">
        <v>14</v>
      </c>
      <c r="B16" s="59"/>
      <c r="C16" s="2" t="s">
        <v>1</v>
      </c>
      <c r="D16" s="17" t="s">
        <v>8</v>
      </c>
      <c r="E16" s="17">
        <v>7</v>
      </c>
      <c r="F16" s="17">
        <v>8</v>
      </c>
      <c r="H16" s="68"/>
      <c r="I16" s="68"/>
      <c r="J16" s="68"/>
      <c r="K16" s="68"/>
      <c r="L16" s="68"/>
      <c r="M16" s="68"/>
      <c r="N16" s="78"/>
    </row>
    <row r="17" spans="1:14">
      <c r="A17" s="59">
        <v>15</v>
      </c>
      <c r="B17" s="59"/>
      <c r="C17" s="2" t="s">
        <v>2</v>
      </c>
      <c r="D17" s="59" t="s">
        <v>9</v>
      </c>
      <c r="E17" s="59">
        <v>9</v>
      </c>
      <c r="F17" s="59">
        <v>11</v>
      </c>
      <c r="H17" s="68"/>
      <c r="I17" s="68"/>
      <c r="J17" s="68"/>
      <c r="K17" s="68"/>
      <c r="L17" s="68"/>
      <c r="M17" s="68"/>
      <c r="N17" s="78"/>
    </row>
    <row r="18" spans="1:14">
      <c r="A18" s="59">
        <v>16</v>
      </c>
      <c r="B18" s="59"/>
      <c r="C18" s="2" t="s">
        <v>3</v>
      </c>
      <c r="D18" s="59" t="s">
        <v>9</v>
      </c>
      <c r="E18" s="59">
        <v>10</v>
      </c>
      <c r="F18" s="59">
        <v>12</v>
      </c>
      <c r="H18" s="68"/>
      <c r="I18" s="68"/>
      <c r="J18" s="68"/>
      <c r="K18" s="68"/>
      <c r="L18" s="68"/>
      <c r="M18" s="68"/>
      <c r="N18" s="78"/>
    </row>
    <row r="19" spans="1:14">
      <c r="A19" s="59">
        <v>17</v>
      </c>
      <c r="B19" s="59"/>
      <c r="C19" s="20" t="s">
        <v>4</v>
      </c>
      <c r="D19" s="17" t="s">
        <v>10</v>
      </c>
      <c r="E19" s="17">
        <v>13</v>
      </c>
      <c r="F19" s="17">
        <v>15</v>
      </c>
      <c r="H19" s="68"/>
      <c r="I19" s="68"/>
      <c r="J19" s="68"/>
      <c r="K19" s="68"/>
      <c r="L19" s="68"/>
      <c r="M19" s="68"/>
      <c r="N19" s="78"/>
    </row>
    <row r="20" spans="1:14">
      <c r="A20" s="59">
        <v>18</v>
      </c>
      <c r="B20" s="59"/>
      <c r="C20" s="20" t="s">
        <v>5</v>
      </c>
      <c r="D20" s="17" t="s">
        <v>10</v>
      </c>
      <c r="E20" s="17">
        <v>14</v>
      </c>
      <c r="F20" s="17">
        <v>16</v>
      </c>
      <c r="H20" s="68"/>
      <c r="I20" s="68"/>
      <c r="J20" s="68"/>
      <c r="K20" s="68"/>
      <c r="L20" s="68"/>
      <c r="M20" s="68"/>
      <c r="N20" s="78"/>
    </row>
    <row r="21" spans="1:14">
      <c r="A21" s="59">
        <v>19</v>
      </c>
      <c r="B21" s="3">
        <v>0.3125</v>
      </c>
      <c r="C21" s="2" t="s">
        <v>0</v>
      </c>
      <c r="D21" s="59" t="s">
        <v>7</v>
      </c>
      <c r="E21" s="59">
        <v>2</v>
      </c>
      <c r="F21" s="59">
        <v>4</v>
      </c>
      <c r="H21" s="68"/>
      <c r="I21" s="68"/>
      <c r="J21" s="68"/>
      <c r="K21" s="68"/>
      <c r="L21" s="68"/>
      <c r="M21" s="68"/>
      <c r="N21" s="78"/>
    </row>
    <row r="22" spans="1:14">
      <c r="A22" s="59">
        <v>20</v>
      </c>
      <c r="B22" s="59"/>
      <c r="C22" s="2" t="s">
        <v>1</v>
      </c>
      <c r="D22" s="59" t="s">
        <v>7</v>
      </c>
      <c r="E22" s="59">
        <v>1</v>
      </c>
      <c r="F22" s="59">
        <v>3</v>
      </c>
      <c r="H22" s="68"/>
      <c r="I22" s="68"/>
      <c r="J22" s="68"/>
      <c r="K22" s="68"/>
      <c r="L22" s="68"/>
      <c r="M22" s="68"/>
      <c r="N22" s="78"/>
    </row>
    <row r="23" spans="1:14">
      <c r="A23" s="59">
        <v>21</v>
      </c>
      <c r="B23" s="59"/>
      <c r="C23" s="2" t="s">
        <v>2</v>
      </c>
      <c r="D23" s="59" t="s">
        <v>11</v>
      </c>
      <c r="E23" s="59">
        <v>17</v>
      </c>
      <c r="F23" s="59">
        <v>19</v>
      </c>
      <c r="H23" s="68"/>
      <c r="I23" s="68"/>
      <c r="J23" s="68"/>
      <c r="K23" s="68"/>
      <c r="L23" s="68"/>
      <c r="M23" s="68"/>
      <c r="N23" s="78"/>
    </row>
    <row r="24" spans="1:14">
      <c r="A24" s="59">
        <v>22</v>
      </c>
      <c r="B24" s="59"/>
      <c r="C24" s="2" t="s">
        <v>3</v>
      </c>
      <c r="D24" s="59" t="s">
        <v>11</v>
      </c>
      <c r="E24" s="59">
        <v>18</v>
      </c>
      <c r="F24" s="59">
        <v>20</v>
      </c>
      <c r="H24" s="68"/>
      <c r="I24" s="68"/>
      <c r="J24" s="68"/>
      <c r="K24" s="68"/>
      <c r="L24" s="68"/>
      <c r="M24" s="68"/>
      <c r="N24" s="78"/>
    </row>
    <row r="25" spans="1:14">
      <c r="A25" s="59">
        <v>23</v>
      </c>
      <c r="B25" s="59"/>
      <c r="C25" s="20" t="s">
        <v>4</v>
      </c>
      <c r="D25" s="17" t="s">
        <v>14</v>
      </c>
      <c r="E25" s="17">
        <v>29</v>
      </c>
      <c r="F25" s="17">
        <v>30</v>
      </c>
      <c r="K25" s="68"/>
      <c r="L25" s="68"/>
      <c r="M25" s="68"/>
      <c r="N25" s="78"/>
    </row>
    <row r="26" spans="1:14">
      <c r="A26" s="59">
        <v>24</v>
      </c>
      <c r="B26" s="59"/>
      <c r="C26" s="20" t="s">
        <v>5</v>
      </c>
      <c r="D26" s="17" t="s">
        <v>14</v>
      </c>
      <c r="E26" s="17">
        <v>31</v>
      </c>
      <c r="F26" s="17">
        <v>32</v>
      </c>
      <c r="K26" s="68"/>
      <c r="L26" s="68"/>
      <c r="M26" s="68"/>
      <c r="N26" s="78"/>
    </row>
    <row r="27" spans="1:14">
      <c r="A27" s="59">
        <v>25</v>
      </c>
      <c r="B27" s="3">
        <v>0.33333333333333298</v>
      </c>
      <c r="C27" s="2" t="s">
        <v>0</v>
      </c>
      <c r="D27" s="17" t="s">
        <v>8</v>
      </c>
      <c r="E27" s="17">
        <v>6</v>
      </c>
      <c r="F27" s="17">
        <v>8</v>
      </c>
      <c r="H27" s="68"/>
      <c r="I27" s="78"/>
      <c r="J27" s="68"/>
      <c r="K27" s="68"/>
      <c r="L27" s="68"/>
      <c r="M27" s="68"/>
      <c r="N27" s="68"/>
    </row>
    <row r="28" spans="1:14">
      <c r="A28" s="59">
        <v>26</v>
      </c>
      <c r="B28" s="59"/>
      <c r="C28" s="2" t="s">
        <v>1</v>
      </c>
      <c r="D28" s="17" t="s">
        <v>8</v>
      </c>
      <c r="E28" s="17">
        <v>5</v>
      </c>
      <c r="F28" s="17">
        <v>7</v>
      </c>
      <c r="H28" s="68"/>
      <c r="I28" s="78"/>
      <c r="J28" s="68"/>
      <c r="K28" s="68"/>
      <c r="L28" s="68"/>
      <c r="M28" s="68"/>
      <c r="N28" s="68"/>
    </row>
    <row r="29" spans="1:14">
      <c r="A29" s="59">
        <v>27</v>
      </c>
      <c r="B29" s="59"/>
      <c r="C29" s="2" t="s">
        <v>2</v>
      </c>
      <c r="D29" s="17" t="s">
        <v>12</v>
      </c>
      <c r="E29" s="17">
        <v>24</v>
      </c>
      <c r="F29" s="17">
        <v>21</v>
      </c>
      <c r="H29" s="68"/>
      <c r="I29" s="78"/>
      <c r="J29" s="68"/>
      <c r="K29" s="68"/>
      <c r="L29" s="68"/>
      <c r="M29" s="68"/>
      <c r="N29" s="68"/>
    </row>
    <row r="30" spans="1:14">
      <c r="A30" s="59">
        <v>28</v>
      </c>
      <c r="B30" s="59"/>
      <c r="C30" s="2" t="s">
        <v>3</v>
      </c>
      <c r="D30" s="17" t="s">
        <v>12</v>
      </c>
      <c r="E30" s="17">
        <v>23</v>
      </c>
      <c r="F30" s="17">
        <v>24</v>
      </c>
      <c r="H30" s="68"/>
      <c r="I30" s="78"/>
      <c r="J30" s="68"/>
      <c r="K30" s="68"/>
      <c r="L30" s="68"/>
      <c r="M30" s="68"/>
      <c r="N30" s="68"/>
    </row>
    <row r="31" spans="1:14">
      <c r="A31" s="59">
        <v>29</v>
      </c>
      <c r="B31" s="59"/>
      <c r="C31" s="20" t="s">
        <v>4</v>
      </c>
      <c r="D31" s="59" t="s">
        <v>13</v>
      </c>
      <c r="E31" s="59">
        <v>25</v>
      </c>
      <c r="F31" s="59">
        <v>27</v>
      </c>
      <c r="K31" s="68"/>
      <c r="L31" s="68"/>
      <c r="M31" s="68"/>
      <c r="N31" s="68"/>
    </row>
    <row r="32" spans="1:14">
      <c r="A32" s="59">
        <v>30</v>
      </c>
      <c r="B32" s="59"/>
      <c r="C32" s="20" t="s">
        <v>5</v>
      </c>
      <c r="D32" s="59" t="s">
        <v>13</v>
      </c>
      <c r="E32" s="59">
        <v>26</v>
      </c>
      <c r="F32" s="59">
        <v>28</v>
      </c>
      <c r="K32" s="68"/>
      <c r="L32" s="68"/>
      <c r="M32" s="68"/>
      <c r="N32" s="68"/>
    </row>
    <row r="33" spans="1:14">
      <c r="A33" s="59">
        <v>31</v>
      </c>
      <c r="B33" s="3">
        <v>0.35416666666666702</v>
      </c>
      <c r="C33" s="2" t="s">
        <v>0</v>
      </c>
      <c r="D33" s="59" t="s">
        <v>11</v>
      </c>
      <c r="E33" s="59">
        <v>20</v>
      </c>
      <c r="F33" s="59">
        <v>17</v>
      </c>
      <c r="H33" s="68"/>
      <c r="I33" s="78"/>
      <c r="J33" s="68"/>
      <c r="K33" s="68"/>
      <c r="L33" s="68"/>
      <c r="M33" s="68"/>
      <c r="N33" s="68"/>
    </row>
    <row r="34" spans="1:14">
      <c r="A34" s="59">
        <v>32</v>
      </c>
      <c r="B34" s="59"/>
      <c r="C34" s="2" t="s">
        <v>1</v>
      </c>
      <c r="D34" s="59" t="s">
        <v>11</v>
      </c>
      <c r="E34" s="59">
        <v>18</v>
      </c>
      <c r="F34" s="59">
        <v>19</v>
      </c>
      <c r="H34" s="68"/>
      <c r="I34" s="78"/>
      <c r="J34" s="68"/>
      <c r="K34" s="68"/>
      <c r="L34" s="68"/>
      <c r="M34" s="68"/>
      <c r="N34" s="68"/>
    </row>
    <row r="35" spans="1:14">
      <c r="A35" s="59">
        <v>33</v>
      </c>
      <c r="B35" s="59"/>
      <c r="C35" s="2" t="s">
        <v>2</v>
      </c>
      <c r="D35" s="17" t="s">
        <v>10</v>
      </c>
      <c r="E35" s="17">
        <v>16</v>
      </c>
      <c r="F35" s="17">
        <v>13</v>
      </c>
      <c r="H35" s="68"/>
      <c r="I35" s="78"/>
      <c r="J35" s="68"/>
      <c r="K35" s="68"/>
      <c r="L35" s="68"/>
      <c r="M35" s="68"/>
      <c r="N35" s="68"/>
    </row>
    <row r="36" spans="1:14">
      <c r="A36" s="59">
        <v>34</v>
      </c>
      <c r="B36" s="59"/>
      <c r="C36" s="2" t="s">
        <v>3</v>
      </c>
      <c r="D36" s="17" t="s">
        <v>10</v>
      </c>
      <c r="E36" s="17">
        <v>14</v>
      </c>
      <c r="F36" s="17">
        <v>15</v>
      </c>
      <c r="H36" s="68"/>
      <c r="I36" s="78"/>
      <c r="J36" s="68"/>
      <c r="K36" s="68"/>
      <c r="L36" s="68"/>
      <c r="M36" s="68"/>
      <c r="N36" s="68"/>
    </row>
    <row r="37" spans="1:14">
      <c r="A37" s="59">
        <v>35</v>
      </c>
      <c r="B37" s="59"/>
      <c r="C37" s="20" t="s">
        <v>4</v>
      </c>
      <c r="D37" s="59" t="s">
        <v>9</v>
      </c>
      <c r="E37" s="59">
        <v>12</v>
      </c>
      <c r="F37" s="59">
        <v>9</v>
      </c>
      <c r="H37" s="68"/>
      <c r="I37" s="78"/>
      <c r="J37" s="68"/>
      <c r="K37" s="68"/>
      <c r="L37" s="68"/>
      <c r="M37" s="68"/>
      <c r="N37" s="68"/>
    </row>
    <row r="38" spans="1:14">
      <c r="A38" s="59">
        <v>36</v>
      </c>
      <c r="B38" s="59"/>
      <c r="C38" s="20" t="s">
        <v>5</v>
      </c>
      <c r="D38" s="59" t="s">
        <v>9</v>
      </c>
      <c r="E38" s="59">
        <v>10</v>
      </c>
      <c r="F38" s="59">
        <v>11</v>
      </c>
      <c r="H38" s="68"/>
      <c r="I38" s="78"/>
      <c r="J38" s="68"/>
      <c r="K38" s="68"/>
      <c r="L38" s="68"/>
      <c r="M38" s="68"/>
      <c r="N38" s="68"/>
    </row>
    <row r="39" spans="1:14">
      <c r="A39" s="59">
        <v>37</v>
      </c>
      <c r="B39" s="3">
        <v>0.375</v>
      </c>
      <c r="C39" s="2" t="s">
        <v>0</v>
      </c>
      <c r="D39" s="59" t="s">
        <v>7</v>
      </c>
      <c r="E39" s="59">
        <v>4</v>
      </c>
      <c r="F39" s="59">
        <v>1</v>
      </c>
      <c r="H39" s="68"/>
      <c r="I39" s="78"/>
      <c r="J39" s="68"/>
      <c r="K39" s="68"/>
      <c r="L39" s="68"/>
      <c r="M39" s="68"/>
      <c r="N39" s="68"/>
    </row>
    <row r="40" spans="1:14">
      <c r="A40" s="59">
        <v>38</v>
      </c>
      <c r="B40" s="59"/>
      <c r="C40" s="2" t="s">
        <v>1</v>
      </c>
      <c r="D40" s="59" t="s">
        <v>7</v>
      </c>
      <c r="E40" s="59">
        <v>2</v>
      </c>
      <c r="F40" s="59">
        <v>3</v>
      </c>
      <c r="H40" s="68"/>
      <c r="I40" s="78"/>
      <c r="J40" s="68"/>
      <c r="K40" s="68"/>
      <c r="L40" s="68"/>
      <c r="M40" s="68"/>
      <c r="N40" s="68"/>
    </row>
    <row r="41" spans="1:14">
      <c r="A41" s="59">
        <v>39</v>
      </c>
      <c r="B41" s="59"/>
      <c r="C41" s="2" t="s">
        <v>2</v>
      </c>
      <c r="D41" s="17" t="s">
        <v>14</v>
      </c>
      <c r="E41" s="17">
        <v>29</v>
      </c>
      <c r="F41" s="17">
        <v>31</v>
      </c>
      <c r="H41" s="68"/>
      <c r="I41" s="78"/>
      <c r="J41" s="68"/>
      <c r="K41" s="68"/>
      <c r="L41" s="68"/>
      <c r="M41" s="68"/>
      <c r="N41" s="68"/>
    </row>
    <row r="42" spans="1:14">
      <c r="A42" s="59">
        <v>40</v>
      </c>
      <c r="B42" s="59"/>
      <c r="C42" s="2" t="s">
        <v>3</v>
      </c>
      <c r="D42" s="17" t="s">
        <v>14</v>
      </c>
      <c r="E42" s="17">
        <v>30</v>
      </c>
      <c r="F42" s="17">
        <v>32</v>
      </c>
      <c r="H42" s="68"/>
      <c r="I42" s="78"/>
      <c r="J42" s="68"/>
      <c r="K42" s="68"/>
      <c r="L42" s="68"/>
      <c r="M42" s="68"/>
      <c r="N42" s="68"/>
    </row>
    <row r="43" spans="1:14">
      <c r="A43" s="59">
        <v>41</v>
      </c>
      <c r="B43" s="3">
        <v>0.39583333333333298</v>
      </c>
      <c r="C43" s="2" t="s">
        <v>0</v>
      </c>
      <c r="D43" s="17" t="s">
        <v>8</v>
      </c>
      <c r="E43" s="17">
        <v>8</v>
      </c>
      <c r="F43" s="17">
        <v>5</v>
      </c>
      <c r="K43" s="68"/>
      <c r="L43" s="68"/>
      <c r="M43" s="68"/>
      <c r="N43" s="68"/>
    </row>
    <row r="44" spans="1:14">
      <c r="A44" s="59">
        <v>42</v>
      </c>
      <c r="B44" s="59"/>
      <c r="C44" s="2" t="s">
        <v>1</v>
      </c>
      <c r="D44" s="17" t="s">
        <v>8</v>
      </c>
      <c r="E44" s="17">
        <v>6</v>
      </c>
      <c r="F44" s="17">
        <v>7</v>
      </c>
      <c r="K44" s="68"/>
      <c r="L44" s="68"/>
      <c r="M44" s="68"/>
      <c r="N44" s="68"/>
    </row>
    <row r="45" spans="1:14">
      <c r="A45" s="59">
        <v>43</v>
      </c>
      <c r="B45" s="59"/>
      <c r="C45" s="2" t="s">
        <v>2</v>
      </c>
      <c r="D45" s="59" t="s">
        <v>13</v>
      </c>
      <c r="E45" s="59">
        <v>28</v>
      </c>
      <c r="F45" s="59">
        <v>25</v>
      </c>
      <c r="H45" s="68"/>
      <c r="I45" s="78"/>
      <c r="J45" s="68"/>
      <c r="K45" s="68"/>
      <c r="L45" s="68"/>
      <c r="M45" s="68"/>
      <c r="N45" s="68"/>
    </row>
    <row r="46" spans="1:14">
      <c r="A46" s="59">
        <v>44</v>
      </c>
      <c r="B46" s="59"/>
      <c r="C46" s="2" t="s">
        <v>3</v>
      </c>
      <c r="D46" s="59" t="s">
        <v>13</v>
      </c>
      <c r="E46" s="59">
        <v>26</v>
      </c>
      <c r="F46" s="59">
        <v>27</v>
      </c>
      <c r="H46" s="68"/>
      <c r="I46" s="78"/>
      <c r="J46" s="68"/>
      <c r="K46" s="68"/>
      <c r="L46" s="68"/>
      <c r="M46" s="68"/>
      <c r="N46" s="68"/>
    </row>
    <row r="47" spans="1:14">
      <c r="A47" s="59">
        <v>45</v>
      </c>
      <c r="B47" s="3">
        <v>0.41666666666666669</v>
      </c>
      <c r="C47" s="2" t="s">
        <v>0</v>
      </c>
      <c r="D47" s="17" t="s">
        <v>12</v>
      </c>
      <c r="E47" s="17">
        <v>22</v>
      </c>
      <c r="F47" s="17">
        <v>23</v>
      </c>
      <c r="K47" s="68"/>
      <c r="L47" s="68"/>
      <c r="M47" s="68"/>
      <c r="N47" s="68"/>
    </row>
    <row r="48" spans="1:14">
      <c r="A48" s="59">
        <v>46</v>
      </c>
      <c r="B48" s="59"/>
      <c r="C48" s="2" t="s">
        <v>1</v>
      </c>
      <c r="D48" s="17" t="s">
        <v>12</v>
      </c>
      <c r="E48" s="17">
        <v>22</v>
      </c>
      <c r="F48" s="17">
        <v>24</v>
      </c>
      <c r="K48" s="68"/>
      <c r="L48" s="68"/>
      <c r="M48" s="68"/>
      <c r="N48" s="68"/>
    </row>
    <row r="49" spans="1:14">
      <c r="A49" s="59">
        <v>47</v>
      </c>
      <c r="B49" s="59"/>
      <c r="C49" s="2" t="s">
        <v>2</v>
      </c>
      <c r="D49" s="17" t="s">
        <v>14</v>
      </c>
      <c r="E49" s="17">
        <v>32</v>
      </c>
      <c r="F49" s="17">
        <v>29</v>
      </c>
      <c r="H49" s="68"/>
      <c r="I49" s="78"/>
      <c r="J49" s="68"/>
      <c r="K49" s="68"/>
      <c r="L49" s="68"/>
      <c r="M49" s="68"/>
      <c r="N49" s="68"/>
    </row>
    <row r="50" spans="1:14">
      <c r="A50" s="59">
        <v>48</v>
      </c>
      <c r="B50" s="59"/>
      <c r="C50" s="2" t="s">
        <v>3</v>
      </c>
      <c r="D50" s="17" t="s">
        <v>14</v>
      </c>
      <c r="E50" s="17">
        <v>30</v>
      </c>
      <c r="F50" s="17">
        <v>31</v>
      </c>
      <c r="H50" s="68"/>
      <c r="I50" s="68"/>
      <c r="J50" s="68"/>
      <c r="K50" s="68"/>
      <c r="L50" s="68"/>
      <c r="M50" s="68"/>
      <c r="N50" s="68"/>
    </row>
    <row r="51" spans="1:14">
      <c r="H51" s="68"/>
      <c r="I51" s="68"/>
      <c r="J51" s="68"/>
      <c r="K51" s="68"/>
      <c r="L51" s="68"/>
      <c r="M51" s="68"/>
      <c r="N51" s="68"/>
    </row>
    <row r="52" spans="1:14">
      <c r="H52" s="68"/>
      <c r="I52" s="68"/>
      <c r="J52" s="68"/>
      <c r="K52" s="68"/>
      <c r="L52" s="68"/>
      <c r="M52" s="68"/>
      <c r="N52" s="68"/>
    </row>
    <row r="53" spans="1:14">
      <c r="H53" s="68"/>
      <c r="I53" s="68"/>
      <c r="J53" s="68"/>
      <c r="K53" s="68"/>
      <c r="L53" s="68"/>
      <c r="M53" s="68"/>
      <c r="N53" s="68"/>
    </row>
    <row r="54" spans="1:14">
      <c r="H54" s="68"/>
      <c r="I54" s="68"/>
      <c r="J54" s="68"/>
      <c r="K54" s="68"/>
      <c r="L54" s="68"/>
      <c r="M54" s="68"/>
      <c r="N54" s="68"/>
    </row>
    <row r="55" spans="1:14">
      <c r="H55" s="68"/>
      <c r="I55" s="68"/>
      <c r="J55" s="68"/>
      <c r="K55" s="68"/>
      <c r="L55" s="68"/>
      <c r="M55" s="68"/>
      <c r="N55" s="68"/>
    </row>
    <row r="56" spans="1:14">
      <c r="H56" s="68"/>
      <c r="I56" s="68"/>
      <c r="J56" s="68"/>
      <c r="K56" s="68"/>
      <c r="L56" s="68"/>
      <c r="M56" s="68"/>
      <c r="N56" s="68"/>
    </row>
    <row r="57" spans="1:14">
      <c r="H57" s="68"/>
      <c r="I57" s="68"/>
      <c r="J57" s="68"/>
      <c r="K57" s="68"/>
      <c r="L57" s="68"/>
      <c r="M57" s="68"/>
      <c r="N57" s="68"/>
    </row>
    <row r="58" spans="1:14">
      <c r="H58" s="68"/>
      <c r="I58" s="68"/>
      <c r="J58" s="68"/>
      <c r="K58" s="68"/>
      <c r="L58" s="68"/>
      <c r="M58" s="68"/>
      <c r="N58" s="68"/>
    </row>
    <row r="59" spans="1:14">
      <c r="H59" s="68"/>
      <c r="I59" s="68"/>
      <c r="J59" s="68"/>
      <c r="K59" s="68"/>
      <c r="L59" s="68"/>
      <c r="M59" s="68"/>
      <c r="N59" s="68"/>
    </row>
    <row r="60" spans="1:14">
      <c r="H60" s="68"/>
      <c r="I60" s="68"/>
      <c r="J60" s="68"/>
      <c r="K60" s="68"/>
      <c r="L60" s="68"/>
      <c r="M60" s="68"/>
      <c r="N60" s="68"/>
    </row>
    <row r="61" spans="1:14">
      <c r="H61" s="68"/>
      <c r="I61" s="68"/>
      <c r="J61" s="68"/>
      <c r="K61" s="68"/>
      <c r="L61" s="68"/>
      <c r="M61" s="68"/>
      <c r="N61" s="68"/>
    </row>
    <row r="62" spans="1:14">
      <c r="H62" s="68"/>
      <c r="I62" s="68"/>
      <c r="J62" s="68"/>
      <c r="K62" s="68"/>
      <c r="L62" s="68"/>
      <c r="M62" s="68"/>
      <c r="N62" s="68"/>
    </row>
    <row r="63" spans="1:14">
      <c r="H63" s="68"/>
      <c r="I63" s="68"/>
      <c r="J63" s="68"/>
      <c r="K63" s="68"/>
      <c r="L63" s="68"/>
      <c r="M63" s="68"/>
      <c r="N63" s="68"/>
    </row>
    <row r="64" spans="1:14">
      <c r="H64" s="68"/>
      <c r="I64" s="68"/>
      <c r="J64" s="68"/>
      <c r="K64" s="68"/>
      <c r="L64" s="68"/>
      <c r="M64" s="68"/>
      <c r="N64" s="68"/>
    </row>
    <row r="65" spans="8:14">
      <c r="H65" s="68"/>
      <c r="I65" s="68"/>
      <c r="J65" s="68"/>
      <c r="K65" s="68"/>
      <c r="L65" s="68"/>
      <c r="M65" s="68"/>
      <c r="N65" s="68"/>
    </row>
    <row r="66" spans="8:14">
      <c r="H66" s="68"/>
      <c r="I66" s="68"/>
      <c r="J66" s="68"/>
      <c r="K66" s="68"/>
      <c r="L66" s="68"/>
      <c r="M66" s="68"/>
      <c r="N66" s="68"/>
    </row>
    <row r="67" spans="8:14">
      <c r="H67" s="68"/>
      <c r="I67" s="68"/>
      <c r="J67" s="68"/>
      <c r="K67" s="68"/>
      <c r="L67" s="68"/>
      <c r="M67" s="68"/>
      <c r="N67" s="68"/>
    </row>
    <row r="68" spans="8:14">
      <c r="H68" s="68"/>
      <c r="I68" s="68"/>
      <c r="J68" s="68"/>
      <c r="K68" s="68"/>
      <c r="L68" s="68"/>
      <c r="M68" s="68"/>
      <c r="N68" s="68"/>
    </row>
    <row r="69" spans="8:14">
      <c r="H69" s="68"/>
      <c r="I69" s="68"/>
      <c r="J69" s="68"/>
      <c r="K69" s="68"/>
      <c r="L69" s="68"/>
      <c r="M69" s="68"/>
      <c r="N69" s="68"/>
    </row>
    <row r="70" spans="8:14">
      <c r="H70" s="68"/>
      <c r="I70" s="68"/>
      <c r="J70" s="68"/>
      <c r="K70" s="68"/>
      <c r="L70" s="68"/>
      <c r="M70" s="68"/>
      <c r="N70" s="68"/>
    </row>
    <row r="71" spans="8:14">
      <c r="H71" s="68"/>
      <c r="I71" s="68"/>
      <c r="J71" s="68"/>
      <c r="K71" s="68"/>
      <c r="L71" s="68"/>
      <c r="M71" s="68"/>
      <c r="N71" s="68"/>
    </row>
    <row r="72" spans="8:14">
      <c r="H72" s="68"/>
      <c r="I72" s="68"/>
      <c r="J72" s="68"/>
      <c r="K72" s="68"/>
      <c r="L72" s="68"/>
      <c r="M72" s="68"/>
      <c r="N72" s="68"/>
    </row>
    <row r="73" spans="8:14">
      <c r="H73" s="68"/>
      <c r="I73" s="68"/>
      <c r="J73" s="68"/>
      <c r="K73" s="68"/>
      <c r="L73" s="68"/>
      <c r="M73" s="68"/>
      <c r="N73" s="68"/>
    </row>
    <row r="74" spans="8:14">
      <c r="H74" s="68"/>
      <c r="I74" s="68"/>
      <c r="J74" s="68"/>
      <c r="K74" s="68"/>
      <c r="L74" s="68"/>
      <c r="M74" s="68"/>
      <c r="N74" s="68"/>
    </row>
    <row r="75" spans="8:14">
      <c r="H75" s="68"/>
      <c r="I75" s="68"/>
      <c r="J75" s="68"/>
      <c r="K75" s="68"/>
      <c r="L75" s="68"/>
      <c r="M75" s="68"/>
      <c r="N75" s="68"/>
    </row>
    <row r="76" spans="8:14">
      <c r="H76" s="68"/>
      <c r="I76" s="68"/>
      <c r="J76" s="68"/>
      <c r="K76" s="68"/>
      <c r="L76" s="68"/>
      <c r="M76" s="68"/>
      <c r="N76" s="68"/>
    </row>
    <row r="77" spans="8:14">
      <c r="H77" s="68"/>
      <c r="I77" s="68"/>
      <c r="J77" s="68"/>
      <c r="K77" s="68"/>
      <c r="L77" s="68"/>
      <c r="M77" s="68"/>
      <c r="N77" s="68"/>
    </row>
    <row r="78" spans="8:14">
      <c r="H78" s="68"/>
      <c r="I78" s="68"/>
      <c r="J78" s="68"/>
      <c r="K78" s="68"/>
      <c r="L78" s="68"/>
      <c r="M78" s="68"/>
      <c r="N78" s="68"/>
    </row>
    <row r="79" spans="8:14">
      <c r="H79" s="68"/>
      <c r="I79" s="68"/>
      <c r="J79" s="68"/>
      <c r="K79" s="68"/>
      <c r="L79" s="68"/>
      <c r="M79" s="68"/>
      <c r="N79" s="68"/>
    </row>
    <row r="80" spans="8:14">
      <c r="H80" s="68"/>
      <c r="I80" s="68"/>
      <c r="J80" s="68"/>
      <c r="K80" s="68"/>
      <c r="L80" s="68"/>
      <c r="M80" s="68"/>
      <c r="N80" s="68"/>
    </row>
    <row r="81" spans="8:14">
      <c r="H81" s="68"/>
      <c r="I81" s="68"/>
      <c r="J81" s="68"/>
      <c r="K81" s="68"/>
      <c r="L81" s="68"/>
      <c r="M81" s="68"/>
      <c r="N81" s="68"/>
    </row>
    <row r="82" spans="8:14">
      <c r="H82" s="68"/>
      <c r="I82" s="68"/>
      <c r="J82" s="68"/>
      <c r="K82" s="68"/>
      <c r="L82" s="68"/>
      <c r="M82" s="68"/>
      <c r="N82" s="68"/>
    </row>
    <row r="83" spans="8:14">
      <c r="H83" s="68"/>
      <c r="I83" s="68"/>
      <c r="J83" s="68"/>
      <c r="K83" s="68"/>
      <c r="L83" s="68"/>
      <c r="M83" s="68"/>
      <c r="N83" s="68"/>
    </row>
    <row r="84" spans="8:14">
      <c r="H84" s="68"/>
      <c r="I84" s="68"/>
      <c r="J84" s="68"/>
      <c r="K84" s="68"/>
      <c r="L84" s="68"/>
      <c r="M84" s="68"/>
      <c r="N84" s="68"/>
    </row>
    <row r="85" spans="8:14">
      <c r="H85" s="68"/>
      <c r="I85" s="68"/>
      <c r="J85" s="68"/>
      <c r="K85" s="68"/>
      <c r="L85" s="68"/>
      <c r="M85" s="68"/>
      <c r="N85" s="68"/>
    </row>
    <row r="86" spans="8:14">
      <c r="H86" s="68"/>
      <c r="I86" s="68"/>
      <c r="J86" s="68"/>
      <c r="K86" s="68"/>
      <c r="L86" s="68"/>
      <c r="M86" s="68"/>
      <c r="N86" s="68"/>
    </row>
    <row r="87" spans="8:14">
      <c r="H87" s="68"/>
      <c r="I87" s="68"/>
      <c r="J87" s="68"/>
      <c r="K87" s="68"/>
      <c r="L87" s="68"/>
      <c r="M87" s="68"/>
      <c r="N87" s="68"/>
    </row>
    <row r="88" spans="8:14">
      <c r="H88" s="68"/>
      <c r="I88" s="68"/>
      <c r="J88" s="68"/>
      <c r="K88" s="68"/>
      <c r="L88" s="68"/>
      <c r="M88" s="68"/>
      <c r="N88" s="68"/>
    </row>
    <row r="89" spans="8:14">
      <c r="H89" s="68"/>
      <c r="I89" s="68"/>
      <c r="J89" s="68"/>
      <c r="K89" s="68"/>
      <c r="L89" s="68"/>
      <c r="M89" s="68"/>
      <c r="N89" s="68"/>
    </row>
    <row r="90" spans="8:14">
      <c r="H90" s="68"/>
      <c r="I90" s="68"/>
      <c r="J90" s="68"/>
      <c r="K90" s="68"/>
      <c r="L90" s="68"/>
      <c r="M90" s="68"/>
      <c r="N90" s="68"/>
    </row>
    <row r="91" spans="8:14">
      <c r="H91" s="68"/>
      <c r="I91" s="68"/>
      <c r="J91" s="68"/>
      <c r="K91" s="68"/>
      <c r="L91" s="68"/>
      <c r="M91" s="68"/>
      <c r="N91" s="68"/>
    </row>
    <row r="92" spans="8:14">
      <c r="H92" s="68"/>
      <c r="I92" s="68"/>
      <c r="J92" s="68"/>
      <c r="K92" s="68"/>
      <c r="L92" s="68"/>
      <c r="M92" s="68"/>
      <c r="N92" s="68"/>
    </row>
    <row r="93" spans="8:14">
      <c r="H93" s="68"/>
      <c r="I93" s="68"/>
      <c r="J93" s="68"/>
      <c r="K93" s="68"/>
      <c r="L93" s="68"/>
      <c r="M93" s="68"/>
      <c r="N93" s="68"/>
    </row>
    <row r="94" spans="8:14">
      <c r="H94" s="68"/>
      <c r="I94" s="68"/>
      <c r="J94" s="68"/>
      <c r="K94" s="68"/>
      <c r="L94" s="68"/>
      <c r="M94" s="68"/>
      <c r="N94" s="68"/>
    </row>
    <row r="95" spans="8:14">
      <c r="H95" s="68"/>
      <c r="I95" s="68"/>
      <c r="J95" s="68"/>
      <c r="K95" s="68"/>
      <c r="L95" s="68"/>
      <c r="M95" s="68"/>
      <c r="N95" s="68"/>
    </row>
    <row r="96" spans="8:14">
      <c r="H96" s="68"/>
      <c r="I96" s="68"/>
      <c r="J96" s="68"/>
      <c r="K96" s="68"/>
      <c r="L96" s="68"/>
      <c r="M96" s="68"/>
      <c r="N96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C172"/>
  <sheetViews>
    <sheetView topLeftCell="A31" zoomScaleNormal="100" workbookViewId="0">
      <selection activeCell="K44" sqref="K44"/>
    </sheetView>
  </sheetViews>
  <sheetFormatPr defaultRowHeight="15"/>
  <cols>
    <col min="1" max="1" width="7.5703125" customWidth="1"/>
    <col min="3" max="3" width="14" customWidth="1"/>
    <col min="4" max="4" width="8.28515625" style="60" customWidth="1"/>
    <col min="5" max="5" width="28.85546875" customWidth="1"/>
    <col min="6" max="6" width="27.7109375" customWidth="1"/>
    <col min="7" max="8" width="8.28515625" customWidth="1"/>
    <col min="9" max="9" width="27" customWidth="1"/>
    <col min="10" max="10" width="6.85546875" customWidth="1"/>
    <col min="11" max="11" width="10.5703125" customWidth="1"/>
    <col min="12" max="12" width="8.28515625" customWidth="1"/>
    <col min="13" max="13" width="29.5703125" customWidth="1"/>
    <col min="14" max="14" width="8.5703125" customWidth="1"/>
    <col min="15" max="15" width="9" customWidth="1"/>
    <col min="16" max="16" width="6.5703125" customWidth="1"/>
    <col min="17" max="18" width="2.28515625" customWidth="1"/>
    <col min="19" max="19" width="24.85546875" customWidth="1"/>
  </cols>
  <sheetData>
    <row r="1" spans="1:28" ht="21">
      <c r="A1" s="208" t="s">
        <v>314</v>
      </c>
      <c r="G1" s="314" t="s">
        <v>179</v>
      </c>
      <c r="H1" s="314"/>
      <c r="I1" s="59"/>
      <c r="J1" s="59"/>
      <c r="K1" s="17"/>
      <c r="L1" s="68"/>
      <c r="M1" s="19" t="s">
        <v>191</v>
      </c>
      <c r="N1" s="2"/>
      <c r="O1" s="68"/>
      <c r="P1" s="108"/>
    </row>
    <row r="2" spans="1:28">
      <c r="C2" s="18"/>
      <c r="D2" s="132" t="s">
        <v>225</v>
      </c>
      <c r="E2" s="53" t="s">
        <v>168</v>
      </c>
      <c r="F2" s="53" t="s">
        <v>169</v>
      </c>
      <c r="G2" s="99" t="s">
        <v>180</v>
      </c>
      <c r="H2" s="99" t="s">
        <v>181</v>
      </c>
      <c r="I2" s="97" t="s">
        <v>182</v>
      </c>
      <c r="J2" s="98" t="s">
        <v>183</v>
      </c>
      <c r="K2" s="17"/>
      <c r="L2" s="109" t="s">
        <v>225</v>
      </c>
      <c r="M2" s="109" t="s">
        <v>188</v>
      </c>
      <c r="N2" s="109" t="s">
        <v>186</v>
      </c>
      <c r="O2" s="109" t="s">
        <v>187</v>
      </c>
      <c r="P2" s="17"/>
      <c r="S2" s="4" t="s">
        <v>354</v>
      </c>
      <c r="U2" s="59" t="s">
        <v>25</v>
      </c>
      <c r="V2" s="59" t="s">
        <v>115</v>
      </c>
      <c r="W2" s="59" t="s">
        <v>116</v>
      </c>
      <c r="X2" s="59" t="s">
        <v>117</v>
      </c>
      <c r="Z2" s="59"/>
      <c r="AA2" s="15" t="s">
        <v>119</v>
      </c>
      <c r="AB2" s="59" t="s">
        <v>163</v>
      </c>
    </row>
    <row r="3" spans="1:28">
      <c r="A3" s="112">
        <v>1</v>
      </c>
      <c r="B3" s="113">
        <v>0.25</v>
      </c>
      <c r="C3" s="114" t="s">
        <v>0</v>
      </c>
      <c r="D3" s="255" t="s">
        <v>7</v>
      </c>
      <c r="E3" s="211" t="s">
        <v>236</v>
      </c>
      <c r="F3" s="211" t="s">
        <v>160</v>
      </c>
      <c r="G3" s="112">
        <v>21</v>
      </c>
      <c r="H3" s="112">
        <v>16</v>
      </c>
      <c r="I3" s="211" t="s">
        <v>160</v>
      </c>
      <c r="J3" s="105">
        <f>G3-H3</f>
        <v>5</v>
      </c>
      <c r="K3" s="17"/>
      <c r="L3" s="139" t="s">
        <v>7</v>
      </c>
      <c r="M3" s="214" t="s">
        <v>153</v>
      </c>
      <c r="N3" s="111">
        <f>COUNTIF('Night ONE'!I$3:I$50,M3)+COUNTIF(I$3:I$151,M3)</f>
        <v>4</v>
      </c>
      <c r="O3" s="110">
        <f t="shared" ref="O3:O34" si="0">7-N3</f>
        <v>3</v>
      </c>
      <c r="P3" s="17"/>
      <c r="S3" s="209" t="s">
        <v>236</v>
      </c>
      <c r="U3">
        <v>1</v>
      </c>
      <c r="W3">
        <v>3</v>
      </c>
      <c r="Z3" s="59">
        <v>1</v>
      </c>
      <c r="AA3" s="59">
        <v>2</v>
      </c>
      <c r="AB3" s="59">
        <v>2</v>
      </c>
    </row>
    <row r="4" spans="1:28">
      <c r="A4" s="112">
        <v>2</v>
      </c>
      <c r="B4" s="112"/>
      <c r="C4" s="114" t="s">
        <v>1</v>
      </c>
      <c r="D4" s="255" t="s">
        <v>7</v>
      </c>
      <c r="E4" s="211" t="s">
        <v>144</v>
      </c>
      <c r="F4" s="211" t="s">
        <v>153</v>
      </c>
      <c r="G4" s="112">
        <v>21</v>
      </c>
      <c r="H4" s="112">
        <v>13</v>
      </c>
      <c r="I4" s="211" t="s">
        <v>144</v>
      </c>
      <c r="J4" s="105">
        <f t="shared" ref="J4:J18" si="1">G4-H4</f>
        <v>8</v>
      </c>
      <c r="K4" s="17"/>
      <c r="L4" s="139" t="s">
        <v>7</v>
      </c>
      <c r="M4" s="214" t="s">
        <v>251</v>
      </c>
      <c r="N4" s="111">
        <f>COUNTIF('Night ONE'!I$3:I$50,M4)+COUNTIF(I$3:I$151,M4)</f>
        <v>1</v>
      </c>
      <c r="O4" s="110">
        <f t="shared" si="0"/>
        <v>6</v>
      </c>
      <c r="P4" s="17"/>
      <c r="S4" s="209" t="s">
        <v>144</v>
      </c>
      <c r="U4">
        <v>2</v>
      </c>
      <c r="W4">
        <v>3</v>
      </c>
      <c r="Z4" s="59">
        <v>2</v>
      </c>
      <c r="AA4" s="59">
        <v>2</v>
      </c>
      <c r="AB4" s="59">
        <v>2</v>
      </c>
    </row>
    <row r="5" spans="1:28">
      <c r="A5" s="104">
        <v>3</v>
      </c>
      <c r="B5" s="116">
        <v>0.27083333333333331</v>
      </c>
      <c r="C5" s="117" t="s">
        <v>0</v>
      </c>
      <c r="D5" s="256" t="s">
        <v>7</v>
      </c>
      <c r="E5" s="215" t="s">
        <v>155</v>
      </c>
      <c r="F5" s="215" t="s">
        <v>313</v>
      </c>
      <c r="G5" s="104">
        <v>21</v>
      </c>
      <c r="H5" s="104">
        <v>7</v>
      </c>
      <c r="I5" s="215" t="s">
        <v>155</v>
      </c>
      <c r="J5" s="105">
        <f t="shared" si="1"/>
        <v>14</v>
      </c>
      <c r="K5" s="17"/>
      <c r="L5" s="139" t="s">
        <v>7</v>
      </c>
      <c r="M5" s="214" t="s">
        <v>313</v>
      </c>
      <c r="N5" s="111">
        <f>COUNTIF('Night ONE'!I$3:I$50,M5)+COUNTIF(I$3:I$151,M5)</f>
        <v>2</v>
      </c>
      <c r="O5" s="110">
        <f t="shared" si="0"/>
        <v>5</v>
      </c>
      <c r="P5" s="17"/>
      <c r="S5" s="209" t="s">
        <v>155</v>
      </c>
      <c r="U5" s="59">
        <v>3</v>
      </c>
      <c r="W5">
        <v>3</v>
      </c>
      <c r="Z5" s="59">
        <v>3</v>
      </c>
      <c r="AA5" s="59">
        <v>2</v>
      </c>
      <c r="AB5" s="59">
        <v>2</v>
      </c>
    </row>
    <row r="6" spans="1:28">
      <c r="A6" s="104">
        <v>4</v>
      </c>
      <c r="B6" s="104"/>
      <c r="C6" s="117" t="s">
        <v>1</v>
      </c>
      <c r="D6" s="256" t="s">
        <v>7</v>
      </c>
      <c r="E6" s="215" t="s">
        <v>133</v>
      </c>
      <c r="F6" s="215" t="s">
        <v>251</v>
      </c>
      <c r="G6" s="104">
        <v>23</v>
      </c>
      <c r="H6" s="104">
        <v>21</v>
      </c>
      <c r="I6" s="215" t="s">
        <v>133</v>
      </c>
      <c r="J6" s="105">
        <f t="shared" si="1"/>
        <v>2</v>
      </c>
      <c r="K6" s="17"/>
      <c r="L6" s="139" t="s">
        <v>7</v>
      </c>
      <c r="M6" s="214" t="s">
        <v>236</v>
      </c>
      <c r="N6" s="111">
        <f>COUNTIF('Night ONE'!I$3:I$50,M6)+COUNTIF(I$3:I$151,M6)</f>
        <v>2</v>
      </c>
      <c r="O6" s="110">
        <f t="shared" si="0"/>
        <v>5</v>
      </c>
      <c r="P6" s="17"/>
      <c r="S6" s="209" t="s">
        <v>133</v>
      </c>
      <c r="U6" s="59">
        <v>4</v>
      </c>
      <c r="W6">
        <v>3</v>
      </c>
      <c r="Z6" s="59">
        <v>4</v>
      </c>
      <c r="AA6" s="59">
        <v>2</v>
      </c>
      <c r="AB6" s="59">
        <v>2</v>
      </c>
    </row>
    <row r="7" spans="1:28">
      <c r="A7" s="112">
        <v>5</v>
      </c>
      <c r="B7" s="113">
        <v>0.29166666666666669</v>
      </c>
      <c r="C7" s="114" t="s">
        <v>0</v>
      </c>
      <c r="D7" s="255" t="s">
        <v>7</v>
      </c>
      <c r="E7" s="211" t="s">
        <v>236</v>
      </c>
      <c r="F7" s="211" t="s">
        <v>153</v>
      </c>
      <c r="G7" s="112">
        <v>21</v>
      </c>
      <c r="H7" s="112">
        <v>12</v>
      </c>
      <c r="I7" s="211" t="s">
        <v>153</v>
      </c>
      <c r="J7" s="105">
        <f t="shared" si="1"/>
        <v>9</v>
      </c>
      <c r="K7" s="17"/>
      <c r="L7" s="139" t="s">
        <v>7</v>
      </c>
      <c r="M7" s="214" t="s">
        <v>160</v>
      </c>
      <c r="N7" s="111">
        <f>COUNTIF('Night ONE'!I$3:I$50,M7)+COUNTIF(I$3:I$151,M7)</f>
        <v>4</v>
      </c>
      <c r="O7" s="110">
        <f t="shared" si="0"/>
        <v>3</v>
      </c>
      <c r="P7" s="17"/>
      <c r="S7" s="209" t="s">
        <v>160</v>
      </c>
      <c r="U7" s="59">
        <v>5</v>
      </c>
      <c r="W7">
        <v>2</v>
      </c>
      <c r="X7">
        <v>1</v>
      </c>
      <c r="Z7" s="59">
        <v>5</v>
      </c>
      <c r="AA7" s="59">
        <v>2</v>
      </c>
      <c r="AB7" s="59">
        <v>2</v>
      </c>
    </row>
    <row r="8" spans="1:28">
      <c r="A8" s="112">
        <v>6</v>
      </c>
      <c r="B8" s="112"/>
      <c r="C8" s="114" t="s">
        <v>1</v>
      </c>
      <c r="D8" s="255" t="s">
        <v>7</v>
      </c>
      <c r="E8" s="211" t="s">
        <v>144</v>
      </c>
      <c r="F8" s="211" t="s">
        <v>160</v>
      </c>
      <c r="G8" s="112">
        <v>21</v>
      </c>
      <c r="H8" s="112">
        <v>18</v>
      </c>
      <c r="I8" s="211" t="s">
        <v>144</v>
      </c>
      <c r="J8" s="105">
        <f t="shared" si="1"/>
        <v>3</v>
      </c>
      <c r="K8" s="17"/>
      <c r="L8" s="139" t="s">
        <v>7</v>
      </c>
      <c r="M8" s="214" t="s">
        <v>144</v>
      </c>
      <c r="N8" s="111">
        <f>COUNTIF('Night ONE'!I$3:I$50,M8)+COUNTIF(I$3:I$151,M8)</f>
        <v>5</v>
      </c>
      <c r="O8" s="110">
        <f t="shared" si="0"/>
        <v>2</v>
      </c>
      <c r="P8" s="17"/>
      <c r="S8" s="209" t="s">
        <v>153</v>
      </c>
      <c r="U8" s="59">
        <v>6</v>
      </c>
      <c r="W8">
        <v>2</v>
      </c>
      <c r="X8">
        <v>1</v>
      </c>
      <c r="Z8" s="59">
        <v>6</v>
      </c>
      <c r="AA8" s="59">
        <v>2</v>
      </c>
      <c r="AB8" s="59">
        <v>2</v>
      </c>
    </row>
    <row r="9" spans="1:28">
      <c r="A9" s="104">
        <v>7</v>
      </c>
      <c r="B9" s="116">
        <v>0.3125</v>
      </c>
      <c r="C9" s="117" t="s">
        <v>0</v>
      </c>
      <c r="D9" s="256" t="s">
        <v>7</v>
      </c>
      <c r="E9" s="215" t="s">
        <v>155</v>
      </c>
      <c r="F9" s="215" t="s">
        <v>251</v>
      </c>
      <c r="G9" s="215">
        <v>21</v>
      </c>
      <c r="H9" s="105">
        <v>6</v>
      </c>
      <c r="I9" s="215" t="s">
        <v>155</v>
      </c>
      <c r="J9" s="105">
        <f t="shared" si="1"/>
        <v>15</v>
      </c>
      <c r="K9" s="17"/>
      <c r="L9" s="139" t="s">
        <v>7</v>
      </c>
      <c r="M9" s="214" t="s">
        <v>133</v>
      </c>
      <c r="N9" s="111">
        <f>COUNTIF('Night ONE'!I$3:I$50,M9)+COUNTIF(I$3:I$151,M9)</f>
        <v>3</v>
      </c>
      <c r="O9" s="110">
        <f t="shared" si="0"/>
        <v>4</v>
      </c>
      <c r="P9" s="17"/>
      <c r="S9" s="209" t="s">
        <v>313</v>
      </c>
      <c r="U9" s="59">
        <v>7</v>
      </c>
      <c r="V9">
        <v>1</v>
      </c>
      <c r="W9">
        <v>2</v>
      </c>
      <c r="Z9" s="59">
        <v>7</v>
      </c>
      <c r="AA9" s="59">
        <v>2</v>
      </c>
      <c r="AB9" s="59">
        <v>2</v>
      </c>
    </row>
    <row r="10" spans="1:28">
      <c r="A10" s="104">
        <v>8</v>
      </c>
      <c r="B10" s="104"/>
      <c r="C10" s="117" t="s">
        <v>1</v>
      </c>
      <c r="D10" s="256" t="s">
        <v>7</v>
      </c>
      <c r="E10" s="215" t="s">
        <v>133</v>
      </c>
      <c r="F10" s="215" t="s">
        <v>313</v>
      </c>
      <c r="G10" s="104">
        <v>21</v>
      </c>
      <c r="H10" s="105">
        <v>18</v>
      </c>
      <c r="I10" s="215" t="s">
        <v>313</v>
      </c>
      <c r="J10" s="105">
        <f t="shared" si="1"/>
        <v>3</v>
      </c>
      <c r="K10" s="17"/>
      <c r="L10" s="139" t="s">
        <v>7</v>
      </c>
      <c r="M10" s="214" t="s">
        <v>155</v>
      </c>
      <c r="N10" s="111">
        <f>COUNTIF('Night ONE'!I$3:I$50,M10)+COUNTIF(I$3:I$151,M10)</f>
        <v>7</v>
      </c>
      <c r="O10" s="110">
        <f t="shared" si="0"/>
        <v>0</v>
      </c>
      <c r="P10" s="17"/>
      <c r="S10" s="209" t="s">
        <v>251</v>
      </c>
      <c r="U10" s="59">
        <v>8</v>
      </c>
      <c r="V10">
        <v>1</v>
      </c>
      <c r="W10">
        <v>2</v>
      </c>
      <c r="Z10" s="59">
        <v>8</v>
      </c>
      <c r="AA10" s="59">
        <v>2</v>
      </c>
      <c r="AB10" s="59">
        <v>2</v>
      </c>
    </row>
    <row r="11" spans="1:28">
      <c r="A11" s="112">
        <v>9</v>
      </c>
      <c r="B11" s="113">
        <v>0.33333333333333331</v>
      </c>
      <c r="C11" s="114" t="s">
        <v>0</v>
      </c>
      <c r="D11" s="255" t="s">
        <v>7</v>
      </c>
      <c r="E11" s="211" t="s">
        <v>251</v>
      </c>
      <c r="F11" s="211" t="s">
        <v>144</v>
      </c>
      <c r="G11" s="112">
        <v>21</v>
      </c>
      <c r="H11" s="112">
        <v>10</v>
      </c>
      <c r="I11" s="211" t="s">
        <v>144</v>
      </c>
      <c r="J11" s="105">
        <f t="shared" si="1"/>
        <v>11</v>
      </c>
      <c r="K11" s="17"/>
      <c r="L11" s="139" t="s">
        <v>8</v>
      </c>
      <c r="M11" s="218" t="s">
        <v>252</v>
      </c>
      <c r="N11" s="111">
        <f>COUNTIF('Night ONE'!I$3:I$50,M11)+COUNTIF(I$3:I$151,M11)</f>
        <v>7</v>
      </c>
      <c r="O11" s="105">
        <f t="shared" si="0"/>
        <v>0</v>
      </c>
      <c r="P11" s="17"/>
      <c r="Z11" s="59"/>
      <c r="AA11" s="59">
        <f>SUM(AA3:AA10)</f>
        <v>16</v>
      </c>
      <c r="AB11" s="59">
        <f>SUM(AB3:AB10)</f>
        <v>16</v>
      </c>
    </row>
    <row r="12" spans="1:28">
      <c r="A12" s="112">
        <v>10</v>
      </c>
      <c r="B12" s="112"/>
      <c r="C12" s="114" t="s">
        <v>1</v>
      </c>
      <c r="D12" s="255" t="s">
        <v>7</v>
      </c>
      <c r="E12" s="211" t="s">
        <v>313</v>
      </c>
      <c r="F12" s="211" t="s">
        <v>236</v>
      </c>
      <c r="G12" s="112">
        <v>21</v>
      </c>
      <c r="H12" s="112">
        <v>11</v>
      </c>
      <c r="I12" s="211" t="s">
        <v>313</v>
      </c>
      <c r="J12" s="105">
        <f t="shared" si="1"/>
        <v>10</v>
      </c>
      <c r="K12" s="17"/>
      <c r="L12" s="139" t="s">
        <v>8</v>
      </c>
      <c r="M12" s="218" t="s">
        <v>146</v>
      </c>
      <c r="N12" s="111">
        <f>COUNTIF('Night ONE'!I$3:I$50,M12)+COUNTIF(I$3:I$151,M12)</f>
        <v>4</v>
      </c>
      <c r="O12" s="105">
        <f t="shared" si="0"/>
        <v>3</v>
      </c>
      <c r="P12" s="17"/>
    </row>
    <row r="13" spans="1:28">
      <c r="A13" s="104">
        <v>11</v>
      </c>
      <c r="B13" s="116">
        <v>0.35416666666666669</v>
      </c>
      <c r="C13" s="117" t="s">
        <v>0</v>
      </c>
      <c r="D13" s="256" t="s">
        <v>7</v>
      </c>
      <c r="E13" s="215" t="s">
        <v>153</v>
      </c>
      <c r="F13" s="215" t="s">
        <v>133</v>
      </c>
      <c r="G13" s="104">
        <v>21</v>
      </c>
      <c r="H13" s="105">
        <v>16</v>
      </c>
      <c r="I13" s="215" t="s">
        <v>133</v>
      </c>
      <c r="J13" s="105">
        <f t="shared" si="1"/>
        <v>5</v>
      </c>
      <c r="K13" s="17"/>
      <c r="L13" s="139" t="s">
        <v>8</v>
      </c>
      <c r="M13" s="218" t="s">
        <v>147</v>
      </c>
      <c r="N13" s="111">
        <f>COUNTIF('Night ONE'!I$3:I$50,M13)+COUNTIF(I$3:I$151,M13)</f>
        <v>2</v>
      </c>
      <c r="O13" s="105">
        <f t="shared" si="0"/>
        <v>5</v>
      </c>
      <c r="P13" s="17"/>
    </row>
    <row r="14" spans="1:28">
      <c r="A14" s="104">
        <v>12</v>
      </c>
      <c r="B14" s="104"/>
      <c r="C14" s="117" t="s">
        <v>1</v>
      </c>
      <c r="D14" s="256" t="s">
        <v>7</v>
      </c>
      <c r="E14" s="215" t="s">
        <v>160</v>
      </c>
      <c r="F14" s="215" t="s">
        <v>155</v>
      </c>
      <c r="G14" s="104">
        <v>21</v>
      </c>
      <c r="H14" s="105">
        <v>14</v>
      </c>
      <c r="I14" s="215" t="s">
        <v>155</v>
      </c>
      <c r="J14" s="105">
        <f t="shared" si="1"/>
        <v>7</v>
      </c>
      <c r="K14" s="17"/>
      <c r="L14" s="139" t="s">
        <v>8</v>
      </c>
      <c r="M14" s="218" t="s">
        <v>154</v>
      </c>
      <c r="N14" s="111">
        <f>COUNTIF('Night ONE'!I$3:I$50,M14)+COUNTIF(I$3:I$151,M14)</f>
        <v>2</v>
      </c>
      <c r="O14" s="105">
        <f t="shared" si="0"/>
        <v>5</v>
      </c>
      <c r="P14" s="17"/>
    </row>
    <row r="15" spans="1:28">
      <c r="A15" s="112">
        <v>13</v>
      </c>
      <c r="B15" s="113">
        <v>0.375</v>
      </c>
      <c r="C15" s="114" t="s">
        <v>0</v>
      </c>
      <c r="D15" s="255" t="s">
        <v>7</v>
      </c>
      <c r="E15" s="211" t="s">
        <v>313</v>
      </c>
      <c r="F15" s="211" t="s">
        <v>144</v>
      </c>
      <c r="G15" s="112">
        <v>21</v>
      </c>
      <c r="H15" s="112">
        <v>10</v>
      </c>
      <c r="I15" s="211" t="s">
        <v>144</v>
      </c>
      <c r="J15" s="105">
        <f t="shared" si="1"/>
        <v>11</v>
      </c>
      <c r="K15" s="17"/>
      <c r="L15" s="139" t="s">
        <v>8</v>
      </c>
      <c r="M15" s="218" t="s">
        <v>152</v>
      </c>
      <c r="N15" s="111">
        <f>COUNTIF('Night ONE'!I$3:I$50,M15)+COUNTIF(I$3:I$151,M15)</f>
        <v>3</v>
      </c>
      <c r="O15" s="105">
        <f t="shared" si="0"/>
        <v>4</v>
      </c>
      <c r="P15" s="17"/>
    </row>
    <row r="16" spans="1:28">
      <c r="A16" s="112">
        <v>14</v>
      </c>
      <c r="B16" s="112"/>
      <c r="C16" s="114" t="s">
        <v>1</v>
      </c>
      <c r="D16" s="255" t="s">
        <v>7</v>
      </c>
      <c r="E16" s="211" t="s">
        <v>251</v>
      </c>
      <c r="F16" s="211" t="s">
        <v>236</v>
      </c>
      <c r="G16" s="112">
        <v>21</v>
      </c>
      <c r="H16" s="112">
        <v>16</v>
      </c>
      <c r="I16" s="211" t="s">
        <v>236</v>
      </c>
      <c r="J16" s="105">
        <f t="shared" si="1"/>
        <v>5</v>
      </c>
      <c r="K16" s="17"/>
      <c r="L16" s="139" t="s">
        <v>8</v>
      </c>
      <c r="M16" s="218" t="s">
        <v>306</v>
      </c>
      <c r="N16" s="111">
        <f>COUNTIF('Night ONE'!I$3:I$50,M16)+COUNTIF(I$3:I$151,M16)</f>
        <v>3</v>
      </c>
      <c r="O16" s="105">
        <f t="shared" si="0"/>
        <v>4</v>
      </c>
      <c r="P16" s="17"/>
    </row>
    <row r="17" spans="1:20">
      <c r="A17" s="104">
        <v>15</v>
      </c>
      <c r="B17" s="116">
        <v>0.39583333333333331</v>
      </c>
      <c r="C17" s="117" t="s">
        <v>0</v>
      </c>
      <c r="D17" s="256" t="s">
        <v>7</v>
      </c>
      <c r="E17" s="215" t="s">
        <v>160</v>
      </c>
      <c r="F17" s="215" t="s">
        <v>133</v>
      </c>
      <c r="G17" s="104">
        <v>21</v>
      </c>
      <c r="H17" s="105">
        <v>4</v>
      </c>
      <c r="I17" s="215" t="s">
        <v>160</v>
      </c>
      <c r="J17" s="105">
        <f t="shared" si="1"/>
        <v>17</v>
      </c>
      <c r="K17" s="17"/>
      <c r="L17" s="139" t="s">
        <v>8</v>
      </c>
      <c r="M17" s="218" t="s">
        <v>142</v>
      </c>
      <c r="N17" s="111">
        <f>COUNTIF('Night ONE'!I$3:I$50,M17)+COUNTIF(I$3:I$151,M17)</f>
        <v>2</v>
      </c>
      <c r="O17" s="105">
        <f t="shared" si="0"/>
        <v>5</v>
      </c>
      <c r="P17" s="17"/>
    </row>
    <row r="18" spans="1:20">
      <c r="A18" s="104">
        <v>16</v>
      </c>
      <c r="B18" s="104"/>
      <c r="C18" s="117" t="s">
        <v>1</v>
      </c>
      <c r="D18" s="256" t="s">
        <v>7</v>
      </c>
      <c r="E18" s="215" t="s">
        <v>153</v>
      </c>
      <c r="F18" s="215" t="s">
        <v>155</v>
      </c>
      <c r="G18" s="104">
        <v>22</v>
      </c>
      <c r="H18" s="105">
        <v>20</v>
      </c>
      <c r="I18" s="215" t="s">
        <v>155</v>
      </c>
      <c r="J18" s="105">
        <f t="shared" si="1"/>
        <v>2</v>
      </c>
      <c r="K18" s="17"/>
      <c r="L18" s="139" t="s">
        <v>8</v>
      </c>
      <c r="M18" s="218" t="s">
        <v>159</v>
      </c>
      <c r="N18" s="111">
        <f>COUNTIF('Night ONE'!I$3:I$50,M18)+COUNTIF(I$3:I$151,M18)</f>
        <v>5</v>
      </c>
      <c r="O18" s="105">
        <f t="shared" si="0"/>
        <v>2</v>
      </c>
      <c r="P18" s="17"/>
    </row>
    <row r="19" spans="1:20">
      <c r="C19" s="18"/>
      <c r="K19" s="17"/>
      <c r="L19" s="139" t="s">
        <v>9</v>
      </c>
      <c r="M19" s="219" t="s">
        <v>148</v>
      </c>
      <c r="N19" s="111">
        <f>COUNTIF('Night ONE'!I$3:I$50,M19)+COUNTIF(I$3:I$151,M19)</f>
        <v>2</v>
      </c>
      <c r="O19" s="105">
        <f t="shared" si="0"/>
        <v>5</v>
      </c>
      <c r="P19" s="17"/>
    </row>
    <row r="20" spans="1:20" ht="21">
      <c r="A20" s="208" t="s">
        <v>348</v>
      </c>
      <c r="B20" s="59"/>
      <c r="C20" s="18"/>
      <c r="E20" s="59"/>
      <c r="F20" s="59"/>
      <c r="G20" s="314" t="s">
        <v>179</v>
      </c>
      <c r="H20" s="314"/>
      <c r="I20" s="59"/>
      <c r="J20" s="59"/>
      <c r="K20" s="17"/>
      <c r="L20" s="139" t="s">
        <v>9</v>
      </c>
      <c r="M20" s="219" t="s">
        <v>161</v>
      </c>
      <c r="N20" s="111">
        <f>COUNTIF('Night ONE'!I$3:I$50,M20)+COUNTIF(I$3:I$151,M20)</f>
        <v>2</v>
      </c>
      <c r="O20" s="105">
        <f t="shared" si="0"/>
        <v>5</v>
      </c>
      <c r="P20" s="17"/>
    </row>
    <row r="21" spans="1:20">
      <c r="A21" s="104"/>
      <c r="B21" s="104"/>
      <c r="C21" s="168"/>
      <c r="D21" s="132" t="s">
        <v>225</v>
      </c>
      <c r="E21" s="169" t="s">
        <v>168</v>
      </c>
      <c r="F21" s="169" t="s">
        <v>169</v>
      </c>
      <c r="G21" s="170" t="s">
        <v>180</v>
      </c>
      <c r="H21" s="170" t="s">
        <v>181</v>
      </c>
      <c r="I21" s="171" t="s">
        <v>182</v>
      </c>
      <c r="J21" s="172" t="s">
        <v>183</v>
      </c>
      <c r="K21" s="17"/>
      <c r="L21" s="139" t="s">
        <v>9</v>
      </c>
      <c r="M21" s="219" t="s">
        <v>157</v>
      </c>
      <c r="N21" s="111">
        <f>COUNTIF('Night ONE'!I$3:I$50,M21)+COUNTIF(I$3:I$151,M21)</f>
        <v>2</v>
      </c>
      <c r="O21" s="105">
        <f t="shared" si="0"/>
        <v>5</v>
      </c>
      <c r="P21" s="17"/>
      <c r="S21" s="4" t="s">
        <v>167</v>
      </c>
    </row>
    <row r="22" spans="1:20">
      <c r="A22" s="112">
        <v>1</v>
      </c>
      <c r="B22" s="113">
        <v>0.25</v>
      </c>
      <c r="C22" s="114" t="s">
        <v>0</v>
      </c>
      <c r="D22" s="255" t="s">
        <v>9</v>
      </c>
      <c r="E22" s="211" t="s">
        <v>148</v>
      </c>
      <c r="F22" s="211" t="s">
        <v>162</v>
      </c>
      <c r="G22" s="211">
        <v>21</v>
      </c>
      <c r="H22" s="112">
        <v>13</v>
      </c>
      <c r="I22" s="211" t="s">
        <v>162</v>
      </c>
      <c r="J22" s="105">
        <f>G22-H22</f>
        <v>8</v>
      </c>
      <c r="K22" s="17"/>
      <c r="L22" s="139" t="s">
        <v>9</v>
      </c>
      <c r="M22" s="219" t="s">
        <v>150</v>
      </c>
      <c r="N22" s="111">
        <f>COUNTIF('Night ONE'!I$3:I$50,M22)+COUNTIF(I$3:I$151,M22)</f>
        <v>3</v>
      </c>
      <c r="O22" s="105">
        <f t="shared" si="0"/>
        <v>4</v>
      </c>
      <c r="P22" s="17"/>
      <c r="S22" s="209" t="s">
        <v>148</v>
      </c>
    </row>
    <row r="23" spans="1:20">
      <c r="A23" s="112">
        <v>2</v>
      </c>
      <c r="B23" s="112"/>
      <c r="C23" s="114" t="s">
        <v>1</v>
      </c>
      <c r="D23" s="255" t="s">
        <v>9</v>
      </c>
      <c r="E23" s="211" t="s">
        <v>150</v>
      </c>
      <c r="F23" s="211" t="s">
        <v>161</v>
      </c>
      <c r="G23" s="112">
        <v>21</v>
      </c>
      <c r="H23" s="112">
        <v>17</v>
      </c>
      <c r="I23" s="211" t="s">
        <v>150</v>
      </c>
      <c r="J23" s="105">
        <f t="shared" ref="J23:J37" si="2">G23-H23</f>
        <v>4</v>
      </c>
      <c r="K23" s="17"/>
      <c r="L23" s="139" t="s">
        <v>9</v>
      </c>
      <c r="M23" s="219" t="s">
        <v>162</v>
      </c>
      <c r="N23" s="111">
        <f>COUNTIF('Night ONE'!I$3:I$50,M23)+COUNTIF(I$3:I$151,M23)</f>
        <v>4</v>
      </c>
      <c r="O23" s="105">
        <f t="shared" si="0"/>
        <v>3</v>
      </c>
      <c r="P23" s="17"/>
      <c r="S23" s="209" t="s">
        <v>150</v>
      </c>
    </row>
    <row r="24" spans="1:20">
      <c r="A24" s="104">
        <v>3</v>
      </c>
      <c r="B24" s="116">
        <v>0.27083333333333331</v>
      </c>
      <c r="C24" s="117" t="s">
        <v>0</v>
      </c>
      <c r="D24" s="256" t="s">
        <v>9</v>
      </c>
      <c r="E24" s="213" t="s">
        <v>156</v>
      </c>
      <c r="F24" s="213" t="s">
        <v>239</v>
      </c>
      <c r="G24" s="104">
        <v>21</v>
      </c>
      <c r="H24" s="104">
        <v>15</v>
      </c>
      <c r="I24" s="213" t="s">
        <v>156</v>
      </c>
      <c r="J24" s="105">
        <f t="shared" si="2"/>
        <v>6</v>
      </c>
      <c r="K24" s="17"/>
      <c r="L24" s="139" t="s">
        <v>9</v>
      </c>
      <c r="M24" s="219" t="s">
        <v>156</v>
      </c>
      <c r="N24" s="111">
        <f>COUNTIF('Night ONE'!I$3:I$50,M24)+COUNTIF(I$3:I$151,M24)</f>
        <v>4</v>
      </c>
      <c r="O24" s="105">
        <f t="shared" si="0"/>
        <v>3</v>
      </c>
      <c r="P24" s="17"/>
      <c r="S24" s="209" t="s">
        <v>156</v>
      </c>
    </row>
    <row r="25" spans="1:20">
      <c r="A25" s="104">
        <v>4</v>
      </c>
      <c r="B25" s="104"/>
      <c r="C25" s="117" t="s">
        <v>1</v>
      </c>
      <c r="D25" s="256" t="s">
        <v>9</v>
      </c>
      <c r="E25" s="213" t="s">
        <v>250</v>
      </c>
      <c r="F25" s="213" t="s">
        <v>157</v>
      </c>
      <c r="G25" s="104">
        <v>21</v>
      </c>
      <c r="H25" s="104">
        <v>8</v>
      </c>
      <c r="I25" s="213" t="s">
        <v>250</v>
      </c>
      <c r="J25" s="105">
        <f t="shared" si="2"/>
        <v>13</v>
      </c>
      <c r="K25" s="17"/>
      <c r="L25" s="139" t="s">
        <v>9</v>
      </c>
      <c r="M25" s="219" t="s">
        <v>250</v>
      </c>
      <c r="N25" s="111">
        <f>COUNTIF('Night ONE'!I$3:I$50,M25)+COUNTIF(I$3:I$151,M25)</f>
        <v>6</v>
      </c>
      <c r="O25" s="105">
        <f t="shared" si="0"/>
        <v>1</v>
      </c>
      <c r="P25" s="17"/>
      <c r="S25" s="209" t="s">
        <v>250</v>
      </c>
    </row>
    <row r="26" spans="1:20">
      <c r="A26" s="112">
        <v>5</v>
      </c>
      <c r="B26" s="113">
        <v>0.29166666666666669</v>
      </c>
      <c r="C26" s="114" t="s">
        <v>0</v>
      </c>
      <c r="D26" s="255" t="s">
        <v>9</v>
      </c>
      <c r="E26" s="211" t="s">
        <v>148</v>
      </c>
      <c r="F26" s="211" t="s">
        <v>161</v>
      </c>
      <c r="G26" s="112">
        <v>21</v>
      </c>
      <c r="H26" s="112">
        <v>8</v>
      </c>
      <c r="I26" s="211" t="s">
        <v>161</v>
      </c>
      <c r="J26" s="105">
        <f t="shared" si="2"/>
        <v>13</v>
      </c>
      <c r="K26" s="17"/>
      <c r="L26" s="139" t="s">
        <v>9</v>
      </c>
      <c r="M26" s="220" t="s">
        <v>239</v>
      </c>
      <c r="N26" s="111">
        <f>COUNTIF('Night ONE'!I$3:I$50,M26)+COUNTIF(I$3:I$151,M26)</f>
        <v>5</v>
      </c>
      <c r="O26" s="105">
        <f t="shared" si="0"/>
        <v>2</v>
      </c>
      <c r="P26" s="17"/>
      <c r="S26" s="209" t="s">
        <v>162</v>
      </c>
    </row>
    <row r="27" spans="1:20">
      <c r="A27" s="112">
        <v>6</v>
      </c>
      <c r="B27" s="112"/>
      <c r="C27" s="114" t="s">
        <v>1</v>
      </c>
      <c r="D27" s="255" t="s">
        <v>9</v>
      </c>
      <c r="E27" s="211" t="s">
        <v>150</v>
      </c>
      <c r="F27" s="211" t="s">
        <v>162</v>
      </c>
      <c r="G27" s="112">
        <v>21</v>
      </c>
      <c r="H27" s="112">
        <v>18</v>
      </c>
      <c r="I27" s="211" t="s">
        <v>162</v>
      </c>
      <c r="J27" s="105">
        <f t="shared" si="2"/>
        <v>3</v>
      </c>
      <c r="K27" s="17"/>
      <c r="L27" s="139" t="s">
        <v>10</v>
      </c>
      <c r="M27" s="221" t="s">
        <v>304</v>
      </c>
      <c r="N27" s="111">
        <f>COUNTIF('Night ONE'!I$3:I$50,M27)+COUNTIF(I$3:I$151,M27)</f>
        <v>3</v>
      </c>
      <c r="O27" s="105">
        <f t="shared" si="0"/>
        <v>4</v>
      </c>
      <c r="P27" s="17"/>
      <c r="S27" s="209" t="s">
        <v>161</v>
      </c>
    </row>
    <row r="28" spans="1:20">
      <c r="A28" s="104">
        <v>7</v>
      </c>
      <c r="B28" s="116">
        <v>0.3125</v>
      </c>
      <c r="C28" s="117" t="s">
        <v>0</v>
      </c>
      <c r="D28" s="256" t="s">
        <v>9</v>
      </c>
      <c r="E28" s="213" t="s">
        <v>156</v>
      </c>
      <c r="F28" s="213" t="s">
        <v>157</v>
      </c>
      <c r="G28" s="104">
        <v>21</v>
      </c>
      <c r="H28" s="105">
        <v>7</v>
      </c>
      <c r="I28" s="213" t="s">
        <v>157</v>
      </c>
      <c r="J28" s="105">
        <f t="shared" si="2"/>
        <v>14</v>
      </c>
      <c r="K28" s="17"/>
      <c r="L28" s="139" t="s">
        <v>10</v>
      </c>
      <c r="M28" s="221" t="s">
        <v>138</v>
      </c>
      <c r="N28" s="111">
        <f>COUNTIF('Night ONE'!I$3:I$50,M28)+COUNTIF(I$3:I$151,M28)</f>
        <v>5</v>
      </c>
      <c r="O28" s="105">
        <f t="shared" si="0"/>
        <v>2</v>
      </c>
      <c r="P28" s="17"/>
      <c r="S28" s="209" t="s">
        <v>239</v>
      </c>
    </row>
    <row r="29" spans="1:20">
      <c r="A29" s="104">
        <v>8</v>
      </c>
      <c r="B29" s="104"/>
      <c r="C29" s="117" t="s">
        <v>1</v>
      </c>
      <c r="D29" s="256" t="s">
        <v>9</v>
      </c>
      <c r="E29" s="213" t="s">
        <v>250</v>
      </c>
      <c r="F29" s="213" t="s">
        <v>239</v>
      </c>
      <c r="G29" s="104">
        <v>21</v>
      </c>
      <c r="H29" s="105">
        <v>15</v>
      </c>
      <c r="I29" s="213" t="s">
        <v>250</v>
      </c>
      <c r="J29" s="105">
        <f t="shared" si="2"/>
        <v>6</v>
      </c>
      <c r="K29" s="17"/>
      <c r="L29" s="139" t="s">
        <v>10</v>
      </c>
      <c r="M29" s="222" t="s">
        <v>158</v>
      </c>
      <c r="N29" s="111">
        <f>COUNTIF('Night ONE'!I$3:I$50,M29)+COUNTIF(I$3:I$151,M29)</f>
        <v>2</v>
      </c>
      <c r="O29" s="105">
        <f t="shared" si="0"/>
        <v>5</v>
      </c>
      <c r="P29" s="17"/>
      <c r="S29" s="209" t="s">
        <v>157</v>
      </c>
      <c r="T29" s="207" t="s">
        <v>351</v>
      </c>
    </row>
    <row r="30" spans="1:20">
      <c r="A30" s="112">
        <v>9</v>
      </c>
      <c r="B30" s="113">
        <v>0.33333333333333331</v>
      </c>
      <c r="C30" s="114" t="s">
        <v>0</v>
      </c>
      <c r="D30" s="255" t="s">
        <v>9</v>
      </c>
      <c r="E30" s="211" t="s">
        <v>157</v>
      </c>
      <c r="F30" s="211" t="s">
        <v>150</v>
      </c>
      <c r="G30" s="112">
        <v>21</v>
      </c>
      <c r="H30" s="112">
        <v>15</v>
      </c>
      <c r="I30" s="211" t="s">
        <v>150</v>
      </c>
      <c r="J30" s="105">
        <f t="shared" si="2"/>
        <v>6</v>
      </c>
      <c r="K30" s="17"/>
      <c r="L30" s="139" t="s">
        <v>10</v>
      </c>
      <c r="M30" s="221" t="s">
        <v>145</v>
      </c>
      <c r="N30" s="111">
        <f>COUNTIF('Night ONE'!I$3:I$50,M30)+COUNTIF(I$3:I$151,M30)</f>
        <v>6</v>
      </c>
      <c r="O30" s="105">
        <f t="shared" si="0"/>
        <v>1</v>
      </c>
      <c r="P30" s="17"/>
    </row>
    <row r="31" spans="1:20">
      <c r="A31" s="112">
        <v>10</v>
      </c>
      <c r="B31" s="112"/>
      <c r="C31" s="114" t="s">
        <v>1</v>
      </c>
      <c r="D31" s="255" t="s">
        <v>9</v>
      </c>
      <c r="E31" s="211" t="s">
        <v>239</v>
      </c>
      <c r="F31" s="211" t="s">
        <v>148</v>
      </c>
      <c r="G31" s="112">
        <v>21</v>
      </c>
      <c r="H31" s="112">
        <v>14</v>
      </c>
      <c r="I31" s="211" t="s">
        <v>239</v>
      </c>
      <c r="J31" s="105">
        <f t="shared" si="2"/>
        <v>7</v>
      </c>
      <c r="K31" s="17"/>
      <c r="L31" s="139" t="s">
        <v>10</v>
      </c>
      <c r="M31" s="221" t="s">
        <v>143</v>
      </c>
      <c r="N31" s="111">
        <f>COUNTIF('Night ONE'!I$3:I$50,M31)+COUNTIF(I$3:I$151,M31)</f>
        <v>2</v>
      </c>
      <c r="O31" s="105">
        <f t="shared" si="0"/>
        <v>5</v>
      </c>
      <c r="P31" s="17"/>
    </row>
    <row r="32" spans="1:20">
      <c r="A32" s="104">
        <v>11</v>
      </c>
      <c r="B32" s="116">
        <v>0.35416666666666669</v>
      </c>
      <c r="C32" s="117" t="s">
        <v>0</v>
      </c>
      <c r="D32" s="256" t="s">
        <v>9</v>
      </c>
      <c r="E32" s="213" t="s">
        <v>161</v>
      </c>
      <c r="F32" s="213" t="s">
        <v>250</v>
      </c>
      <c r="G32" s="104">
        <v>21</v>
      </c>
      <c r="H32" s="105">
        <v>3</v>
      </c>
      <c r="I32" s="213" t="s">
        <v>250</v>
      </c>
      <c r="J32" s="105">
        <f t="shared" si="2"/>
        <v>18</v>
      </c>
      <c r="K32" s="17"/>
      <c r="L32" s="139" t="s">
        <v>10</v>
      </c>
      <c r="M32" s="221" t="s">
        <v>137</v>
      </c>
      <c r="N32" s="111">
        <f>COUNTIF('Night ONE'!I$3:I$50,M32)+COUNTIF(I$3:I$151,M32)</f>
        <v>2</v>
      </c>
      <c r="O32" s="105">
        <f t="shared" si="0"/>
        <v>5</v>
      </c>
      <c r="P32" s="17"/>
    </row>
    <row r="33" spans="1:19">
      <c r="A33" s="104">
        <v>12</v>
      </c>
      <c r="B33" s="104"/>
      <c r="C33" s="117" t="s">
        <v>1</v>
      </c>
      <c r="D33" s="256" t="s">
        <v>9</v>
      </c>
      <c r="E33" s="213" t="s">
        <v>162</v>
      </c>
      <c r="F33" s="213" t="s">
        <v>156</v>
      </c>
      <c r="G33" s="104">
        <v>22</v>
      </c>
      <c r="H33" s="105">
        <v>20</v>
      </c>
      <c r="I33" s="213" t="s">
        <v>156</v>
      </c>
      <c r="J33" s="105">
        <f t="shared" si="2"/>
        <v>2</v>
      </c>
      <c r="K33" s="17"/>
      <c r="L33" s="139" t="s">
        <v>10</v>
      </c>
      <c r="M33" s="221" t="s">
        <v>151</v>
      </c>
      <c r="N33" s="111">
        <f>COUNTIF('Night ONE'!I$3:I$50,M33)+COUNTIF(I$3:I$151,M33)</f>
        <v>2</v>
      </c>
      <c r="O33" s="105">
        <f t="shared" si="0"/>
        <v>5</v>
      </c>
      <c r="P33" s="17"/>
    </row>
    <row r="34" spans="1:19">
      <c r="A34" s="112">
        <v>13</v>
      </c>
      <c r="B34" s="113">
        <v>0.375</v>
      </c>
      <c r="C34" s="114" t="s">
        <v>0</v>
      </c>
      <c r="D34" s="255" t="s">
        <v>9</v>
      </c>
      <c r="E34" s="211" t="s">
        <v>239</v>
      </c>
      <c r="F34" s="211" t="s">
        <v>150</v>
      </c>
      <c r="G34" s="112">
        <v>21</v>
      </c>
      <c r="H34" s="112">
        <v>7</v>
      </c>
      <c r="I34" s="211" t="s">
        <v>239</v>
      </c>
      <c r="J34" s="105">
        <f t="shared" si="2"/>
        <v>14</v>
      </c>
      <c r="K34" s="17"/>
      <c r="L34" s="139" t="s">
        <v>10</v>
      </c>
      <c r="M34" s="221" t="s">
        <v>149</v>
      </c>
      <c r="N34" s="111">
        <f>COUNTIF('Night ONE'!I$3:I$50,M34)+COUNTIF(I$3:I$151,M34)</f>
        <v>6</v>
      </c>
      <c r="O34" s="105">
        <f t="shared" si="0"/>
        <v>1</v>
      </c>
      <c r="P34" s="17"/>
    </row>
    <row r="35" spans="1:19">
      <c r="A35" s="112">
        <v>14</v>
      </c>
      <c r="B35" s="112"/>
      <c r="C35" s="114" t="s">
        <v>1</v>
      </c>
      <c r="D35" s="255" t="s">
        <v>9</v>
      </c>
      <c r="E35" s="211" t="s">
        <v>157</v>
      </c>
      <c r="F35" s="211" t="s">
        <v>148</v>
      </c>
      <c r="G35" s="112">
        <v>21</v>
      </c>
      <c r="H35" s="112">
        <v>17</v>
      </c>
      <c r="I35" s="211" t="s">
        <v>148</v>
      </c>
      <c r="J35" s="105">
        <f t="shared" si="2"/>
        <v>4</v>
      </c>
    </row>
    <row r="36" spans="1:19">
      <c r="A36" s="104">
        <v>15</v>
      </c>
      <c r="B36" s="116">
        <v>0.39583333333333331</v>
      </c>
      <c r="C36" s="117" t="s">
        <v>0</v>
      </c>
      <c r="D36" s="256" t="s">
        <v>9</v>
      </c>
      <c r="E36" s="213" t="s">
        <v>162</v>
      </c>
      <c r="F36" s="213" t="s">
        <v>250</v>
      </c>
      <c r="G36" s="104">
        <v>22</v>
      </c>
      <c r="H36" s="105">
        <v>20</v>
      </c>
      <c r="I36" s="213" t="s">
        <v>162</v>
      </c>
      <c r="J36" s="105">
        <f t="shared" si="2"/>
        <v>2</v>
      </c>
    </row>
    <row r="37" spans="1:19">
      <c r="A37" s="104">
        <v>16</v>
      </c>
      <c r="B37" s="104"/>
      <c r="C37" s="117" t="s">
        <v>1</v>
      </c>
      <c r="D37" s="256" t="s">
        <v>9</v>
      </c>
      <c r="E37" s="213" t="s">
        <v>161</v>
      </c>
      <c r="F37" s="213" t="s">
        <v>156</v>
      </c>
      <c r="G37" s="104">
        <v>21</v>
      </c>
      <c r="H37" s="105">
        <v>18</v>
      </c>
      <c r="I37" s="213" t="s">
        <v>156</v>
      </c>
      <c r="J37" s="105">
        <f t="shared" si="2"/>
        <v>3</v>
      </c>
    </row>
    <row r="39" spans="1:19" ht="21">
      <c r="A39" s="208" t="s">
        <v>315</v>
      </c>
      <c r="B39" s="207"/>
      <c r="C39" s="210"/>
      <c r="E39" s="207"/>
      <c r="F39" s="207"/>
      <c r="G39" s="264" t="s">
        <v>179</v>
      </c>
      <c r="H39" s="264"/>
      <c r="I39" s="207"/>
    </row>
    <row r="40" spans="1:19">
      <c r="A40" s="215"/>
      <c r="B40" s="215"/>
      <c r="C40" s="202"/>
      <c r="D40" s="132" t="s">
        <v>225</v>
      </c>
      <c r="E40" s="203" t="s">
        <v>168</v>
      </c>
      <c r="F40" s="203" t="s">
        <v>169</v>
      </c>
      <c r="G40" s="204" t="s">
        <v>180</v>
      </c>
      <c r="H40" s="204" t="s">
        <v>181</v>
      </c>
      <c r="I40" s="205" t="s">
        <v>182</v>
      </c>
      <c r="J40" s="195" t="s">
        <v>183</v>
      </c>
      <c r="S40" s="4" t="s">
        <v>165</v>
      </c>
    </row>
    <row r="41" spans="1:19">
      <c r="A41" s="211">
        <v>5</v>
      </c>
      <c r="B41" s="212">
        <v>0.22916666666666666</v>
      </c>
      <c r="C41" s="198" t="s">
        <v>0</v>
      </c>
      <c r="D41" s="255" t="s">
        <v>8</v>
      </c>
      <c r="E41" s="211" t="s">
        <v>146</v>
      </c>
      <c r="F41" s="211" t="s">
        <v>306</v>
      </c>
      <c r="G41" s="211"/>
      <c r="H41" s="211"/>
      <c r="I41" s="211"/>
      <c r="J41" s="213" t="s">
        <v>421</v>
      </c>
      <c r="S41" s="209" t="s">
        <v>159</v>
      </c>
    </row>
    <row r="42" spans="1:19">
      <c r="A42" s="211">
        <v>6</v>
      </c>
      <c r="B42" s="211"/>
      <c r="C42" s="198" t="s">
        <v>1</v>
      </c>
      <c r="D42" s="255" t="s">
        <v>8</v>
      </c>
      <c r="E42" s="211" t="s">
        <v>152</v>
      </c>
      <c r="F42" s="211" t="s">
        <v>142</v>
      </c>
      <c r="G42" s="211"/>
      <c r="H42" s="211"/>
      <c r="I42" s="211"/>
      <c r="J42" s="213" t="s">
        <v>421</v>
      </c>
      <c r="S42" s="209" t="s">
        <v>152</v>
      </c>
    </row>
    <row r="43" spans="1:19">
      <c r="A43" s="215">
        <v>7</v>
      </c>
      <c r="B43" s="216">
        <v>0.25</v>
      </c>
      <c r="C43" s="217" t="s">
        <v>0</v>
      </c>
      <c r="D43" s="256" t="s">
        <v>8</v>
      </c>
      <c r="E43" s="213" t="s">
        <v>147</v>
      </c>
      <c r="F43" s="213" t="s">
        <v>252</v>
      </c>
      <c r="G43" s="215"/>
      <c r="H43" s="213"/>
      <c r="I43" s="213"/>
      <c r="J43" s="213" t="s">
        <v>421</v>
      </c>
      <c r="S43" s="209" t="s">
        <v>147</v>
      </c>
    </row>
    <row r="44" spans="1:19">
      <c r="A44" s="215">
        <v>8</v>
      </c>
      <c r="B44" s="215"/>
      <c r="C44" s="217" t="s">
        <v>1</v>
      </c>
      <c r="D44" s="256" t="s">
        <v>8</v>
      </c>
      <c r="E44" s="213" t="s">
        <v>159</v>
      </c>
      <c r="F44" s="213" t="s">
        <v>154</v>
      </c>
      <c r="G44" s="215"/>
      <c r="H44" s="213"/>
      <c r="I44" s="213"/>
      <c r="J44" s="213" t="s">
        <v>421</v>
      </c>
      <c r="S44" s="209" t="s">
        <v>146</v>
      </c>
    </row>
    <row r="45" spans="1:19">
      <c r="A45" s="211">
        <v>9</v>
      </c>
      <c r="B45" s="212">
        <v>0.27083333333333331</v>
      </c>
      <c r="C45" s="198" t="s">
        <v>0</v>
      </c>
      <c r="D45" s="255" t="s">
        <v>8</v>
      </c>
      <c r="E45" s="211" t="s">
        <v>252</v>
      </c>
      <c r="F45" s="211" t="s">
        <v>152</v>
      </c>
      <c r="G45" s="211"/>
      <c r="H45" s="211"/>
      <c r="I45" s="211"/>
      <c r="J45" s="213" t="s">
        <v>421</v>
      </c>
      <c r="S45" s="209" t="s">
        <v>142</v>
      </c>
    </row>
    <row r="46" spans="1:19">
      <c r="A46" s="211">
        <v>10</v>
      </c>
      <c r="B46" s="211"/>
      <c r="C46" s="198" t="s">
        <v>1</v>
      </c>
      <c r="D46" s="255" t="s">
        <v>8</v>
      </c>
      <c r="E46" s="211" t="s">
        <v>306</v>
      </c>
      <c r="F46" s="211" t="s">
        <v>159</v>
      </c>
      <c r="G46" s="211"/>
      <c r="H46" s="211"/>
      <c r="I46" s="211"/>
      <c r="J46" s="213" t="s">
        <v>421</v>
      </c>
      <c r="S46" s="209" t="s">
        <v>154</v>
      </c>
    </row>
    <row r="47" spans="1:19">
      <c r="A47" s="215">
        <v>11</v>
      </c>
      <c r="B47" s="216">
        <v>0.29166666666666669</v>
      </c>
      <c r="C47" s="133" t="s">
        <v>0</v>
      </c>
      <c r="D47" s="256" t="s">
        <v>8</v>
      </c>
      <c r="E47" s="213" t="s">
        <v>154</v>
      </c>
      <c r="F47" s="213" t="s">
        <v>146</v>
      </c>
      <c r="G47" s="213"/>
      <c r="H47" s="213"/>
      <c r="I47" s="213"/>
      <c r="J47" s="213" t="s">
        <v>421</v>
      </c>
      <c r="S47" s="209" t="s">
        <v>306</v>
      </c>
    </row>
    <row r="48" spans="1:19">
      <c r="A48" s="215">
        <v>12</v>
      </c>
      <c r="B48" s="215"/>
      <c r="C48" s="133" t="s">
        <v>1</v>
      </c>
      <c r="D48" s="256" t="s">
        <v>8</v>
      </c>
      <c r="E48" s="213" t="s">
        <v>142</v>
      </c>
      <c r="F48" s="213" t="s">
        <v>147</v>
      </c>
      <c r="G48" s="213"/>
      <c r="H48" s="213"/>
      <c r="I48" s="213"/>
      <c r="J48" s="213" t="s">
        <v>421</v>
      </c>
      <c r="S48" s="209" t="s">
        <v>252</v>
      </c>
    </row>
    <row r="49" spans="1:10">
      <c r="A49" s="223"/>
      <c r="B49" s="266">
        <v>0.3125</v>
      </c>
      <c r="C49" s="225" t="s">
        <v>0</v>
      </c>
      <c r="D49" s="257"/>
      <c r="E49" s="223" t="s">
        <v>382</v>
      </c>
      <c r="F49" s="223" t="s">
        <v>384</v>
      </c>
      <c r="G49" s="223"/>
      <c r="H49" s="223"/>
      <c r="I49" s="223"/>
      <c r="J49" s="213" t="s">
        <v>421</v>
      </c>
    </row>
    <row r="50" spans="1:10">
      <c r="A50" s="223"/>
      <c r="B50" s="223"/>
      <c r="C50" s="225" t="s">
        <v>1</v>
      </c>
      <c r="D50" s="257"/>
      <c r="E50" s="223" t="s">
        <v>388</v>
      </c>
      <c r="F50" s="223" t="s">
        <v>383</v>
      </c>
      <c r="G50" s="223"/>
      <c r="H50" s="223"/>
      <c r="I50" s="223"/>
      <c r="J50" s="213" t="s">
        <v>421</v>
      </c>
    </row>
    <row r="51" spans="1:10">
      <c r="A51" s="215"/>
      <c r="B51" s="216">
        <v>0.33333333333333331</v>
      </c>
      <c r="C51" s="133" t="s">
        <v>2</v>
      </c>
      <c r="D51" s="111" t="s">
        <v>8</v>
      </c>
      <c r="E51" s="213" t="s">
        <v>306</v>
      </c>
      <c r="F51" s="213" t="s">
        <v>152</v>
      </c>
      <c r="G51" s="213"/>
      <c r="H51" s="213"/>
      <c r="I51" s="213"/>
      <c r="J51" s="213" t="s">
        <v>421</v>
      </c>
    </row>
    <row r="52" spans="1:10">
      <c r="A52" s="215"/>
      <c r="B52" s="215"/>
      <c r="C52" s="133" t="s">
        <v>3</v>
      </c>
      <c r="D52" s="111" t="s">
        <v>8</v>
      </c>
      <c r="E52" s="213" t="s">
        <v>252</v>
      </c>
      <c r="F52" s="213" t="s">
        <v>159</v>
      </c>
      <c r="G52" s="213"/>
      <c r="H52" s="213"/>
      <c r="I52" s="213"/>
      <c r="J52" s="213" t="s">
        <v>421</v>
      </c>
    </row>
    <row r="53" spans="1:10">
      <c r="A53" s="223">
        <v>13</v>
      </c>
      <c r="B53" s="266">
        <v>0.35416666666666669</v>
      </c>
      <c r="C53" s="225" t="s">
        <v>2</v>
      </c>
      <c r="D53" s="257"/>
      <c r="E53" s="223" t="s">
        <v>382</v>
      </c>
      <c r="F53" s="223" t="s">
        <v>386</v>
      </c>
      <c r="G53" s="223"/>
      <c r="H53" s="223"/>
      <c r="I53" s="223"/>
      <c r="J53" s="213" t="s">
        <v>421</v>
      </c>
    </row>
    <row r="54" spans="1:10">
      <c r="A54" s="189">
        <v>14</v>
      </c>
      <c r="B54" s="211"/>
      <c r="C54" s="198" t="s">
        <v>3</v>
      </c>
      <c r="D54" s="255" t="s">
        <v>8</v>
      </c>
      <c r="E54" s="211" t="s">
        <v>142</v>
      </c>
      <c r="F54" s="211" t="s">
        <v>146</v>
      </c>
      <c r="G54" s="211"/>
      <c r="H54" s="211"/>
      <c r="I54" s="211"/>
      <c r="J54" s="213" t="s">
        <v>421</v>
      </c>
    </row>
    <row r="55" spans="1:10">
      <c r="A55" s="192">
        <v>15</v>
      </c>
      <c r="B55" s="236">
        <v>0.375</v>
      </c>
      <c r="C55" s="194" t="s">
        <v>2</v>
      </c>
      <c r="D55" s="256" t="s">
        <v>8</v>
      </c>
      <c r="E55" s="213" t="s">
        <v>154</v>
      </c>
      <c r="F55" s="213" t="s">
        <v>147</v>
      </c>
      <c r="G55" s="192"/>
      <c r="H55" s="191"/>
      <c r="I55" s="191"/>
      <c r="J55" s="213" t="s">
        <v>421</v>
      </c>
    </row>
    <row r="56" spans="1:10">
      <c r="A56" s="192">
        <v>16</v>
      </c>
      <c r="B56" s="213"/>
      <c r="C56" s="194" t="s">
        <v>3</v>
      </c>
      <c r="D56" s="255" t="s">
        <v>8</v>
      </c>
      <c r="E56" s="211" t="s">
        <v>159</v>
      </c>
      <c r="F56" s="211" t="s">
        <v>142</v>
      </c>
      <c r="G56" s="192"/>
      <c r="H56" s="191"/>
      <c r="I56" s="213"/>
      <c r="J56" s="213" t="s">
        <v>421</v>
      </c>
    </row>
    <row r="57" spans="1:10">
      <c r="A57" s="189">
        <v>1</v>
      </c>
      <c r="B57" s="212">
        <v>0.39583333333333331</v>
      </c>
      <c r="C57" s="190" t="s">
        <v>2</v>
      </c>
      <c r="D57" s="267"/>
      <c r="E57" s="268"/>
      <c r="F57" s="268"/>
      <c r="G57" s="189"/>
      <c r="H57" s="189"/>
      <c r="I57" s="211"/>
      <c r="J57" s="213" t="s">
        <v>421</v>
      </c>
    </row>
    <row r="58" spans="1:10">
      <c r="A58" s="189">
        <v>2</v>
      </c>
      <c r="B58" s="211"/>
      <c r="C58" s="190" t="s">
        <v>3</v>
      </c>
      <c r="D58" s="255" t="s">
        <v>8</v>
      </c>
      <c r="E58" s="211" t="s">
        <v>152</v>
      </c>
      <c r="F58" s="211" t="s">
        <v>154</v>
      </c>
      <c r="G58" s="189"/>
      <c r="H58" s="189"/>
      <c r="I58" s="189"/>
      <c r="J58" s="213" t="s">
        <v>421</v>
      </c>
    </row>
    <row r="59" spans="1:10">
      <c r="A59" s="192">
        <v>3</v>
      </c>
      <c r="B59" s="193">
        <v>0.41666666666666669</v>
      </c>
      <c r="C59" s="194" t="s">
        <v>2</v>
      </c>
      <c r="D59" s="256" t="s">
        <v>8</v>
      </c>
      <c r="E59" s="213" t="s">
        <v>147</v>
      </c>
      <c r="F59" s="213" t="s">
        <v>306</v>
      </c>
      <c r="G59" s="192"/>
      <c r="H59" s="192"/>
      <c r="I59" s="213"/>
      <c r="J59" s="213" t="s">
        <v>421</v>
      </c>
    </row>
    <row r="60" spans="1:10">
      <c r="A60" s="192">
        <v>4</v>
      </c>
      <c r="B60" s="192"/>
      <c r="C60" s="194" t="s">
        <v>3</v>
      </c>
      <c r="D60" s="256" t="s">
        <v>8</v>
      </c>
      <c r="E60" s="213" t="s">
        <v>146</v>
      </c>
      <c r="F60" s="213" t="s">
        <v>252</v>
      </c>
      <c r="G60" s="192"/>
      <c r="H60" s="192"/>
      <c r="I60" s="213"/>
      <c r="J60" s="213" t="s">
        <v>421</v>
      </c>
    </row>
    <row r="62" spans="1:10" ht="21">
      <c r="A62" s="208" t="s">
        <v>316</v>
      </c>
      <c r="B62" s="196"/>
      <c r="C62" s="197"/>
      <c r="E62" s="196"/>
      <c r="F62" s="196"/>
      <c r="G62" s="314" t="s">
        <v>179</v>
      </c>
      <c r="H62" s="314"/>
      <c r="I62" s="196"/>
      <c r="J62" s="196"/>
    </row>
    <row r="63" spans="1:10">
      <c r="A63" s="200"/>
      <c r="B63" s="200"/>
      <c r="C63" s="202"/>
      <c r="D63" s="132" t="s">
        <v>225</v>
      </c>
      <c r="E63" s="203" t="s">
        <v>168</v>
      </c>
      <c r="F63" s="203" t="s">
        <v>169</v>
      </c>
      <c r="G63" s="204" t="s">
        <v>180</v>
      </c>
      <c r="H63" s="204" t="s">
        <v>181</v>
      </c>
      <c r="I63" s="205" t="s">
        <v>182</v>
      </c>
      <c r="J63" s="206" t="s">
        <v>183</v>
      </c>
    </row>
    <row r="64" spans="1:10">
      <c r="A64" s="211"/>
      <c r="B64" s="212">
        <v>0.22916666666666666</v>
      </c>
      <c r="C64" s="198" t="s">
        <v>2</v>
      </c>
      <c r="D64" s="255" t="s">
        <v>352</v>
      </c>
      <c r="E64" s="211" t="s">
        <v>145</v>
      </c>
      <c r="F64" s="211" t="s">
        <v>304</v>
      </c>
      <c r="G64" s="211"/>
      <c r="H64" s="211"/>
      <c r="I64" s="211"/>
      <c r="J64" s="213" t="s">
        <v>421</v>
      </c>
    </row>
    <row r="65" spans="1:19">
      <c r="A65" s="211"/>
      <c r="B65" s="211"/>
      <c r="C65" s="198" t="s">
        <v>3</v>
      </c>
      <c r="D65" s="255" t="s">
        <v>352</v>
      </c>
      <c r="E65" s="211" t="s">
        <v>137</v>
      </c>
      <c r="F65" s="211" t="s">
        <v>149</v>
      </c>
      <c r="G65" s="211"/>
      <c r="H65" s="211"/>
      <c r="I65" s="211"/>
      <c r="J65" s="213" t="s">
        <v>421</v>
      </c>
      <c r="S65" s="4" t="s">
        <v>353</v>
      </c>
    </row>
    <row r="66" spans="1:19" s="207" customFormat="1">
      <c r="A66" s="200"/>
      <c r="B66" s="236">
        <v>0.25</v>
      </c>
      <c r="C66" s="133" t="s">
        <v>2</v>
      </c>
      <c r="D66" s="111" t="s">
        <v>352</v>
      </c>
      <c r="E66" s="213" t="s">
        <v>151</v>
      </c>
      <c r="F66" s="213" t="s">
        <v>158</v>
      </c>
      <c r="G66" s="213"/>
      <c r="H66" s="213"/>
      <c r="I66" s="213"/>
      <c r="J66" s="213" t="s">
        <v>421</v>
      </c>
      <c r="S66" s="209" t="s">
        <v>151</v>
      </c>
    </row>
    <row r="67" spans="1:19" s="207" customFormat="1">
      <c r="A67" s="200"/>
      <c r="B67" s="213"/>
      <c r="C67" s="133" t="s">
        <v>3</v>
      </c>
      <c r="D67" s="111" t="s">
        <v>352</v>
      </c>
      <c r="E67" s="213" t="s">
        <v>143</v>
      </c>
      <c r="F67" s="213" t="s">
        <v>138</v>
      </c>
      <c r="G67" s="213"/>
      <c r="H67" s="213"/>
      <c r="I67" s="213"/>
      <c r="J67" s="213" t="s">
        <v>421</v>
      </c>
      <c r="S67" s="209" t="s">
        <v>143</v>
      </c>
    </row>
    <row r="68" spans="1:19" s="207" customFormat="1">
      <c r="A68" s="211"/>
      <c r="B68" s="212">
        <v>0.27083333333333331</v>
      </c>
      <c r="C68" s="198" t="s">
        <v>2</v>
      </c>
      <c r="D68" s="255" t="s">
        <v>352</v>
      </c>
      <c r="E68" s="211" t="s">
        <v>145</v>
      </c>
      <c r="F68" s="211" t="s">
        <v>149</v>
      </c>
      <c r="G68" s="211"/>
      <c r="H68" s="211"/>
      <c r="I68" s="211"/>
      <c r="J68" s="213" t="s">
        <v>421</v>
      </c>
      <c r="S68" s="209" t="s">
        <v>145</v>
      </c>
    </row>
    <row r="69" spans="1:19" s="207" customFormat="1">
      <c r="A69" s="223"/>
      <c r="B69" s="223"/>
      <c r="C69" s="225" t="s">
        <v>3</v>
      </c>
      <c r="D69" s="257"/>
      <c r="E69" s="223" t="s">
        <v>388</v>
      </c>
      <c r="F69" s="223" t="s">
        <v>389</v>
      </c>
      <c r="G69" s="156"/>
      <c r="H69" s="156"/>
      <c r="I69" s="156"/>
      <c r="J69" s="213" t="s">
        <v>421</v>
      </c>
      <c r="S69" s="209" t="s">
        <v>137</v>
      </c>
    </row>
    <row r="70" spans="1:19" s="207" customFormat="1">
      <c r="A70" s="200"/>
      <c r="B70" s="236">
        <v>0.29166666666666669</v>
      </c>
      <c r="C70" s="133" t="s">
        <v>2</v>
      </c>
      <c r="D70" s="111" t="s">
        <v>352</v>
      </c>
      <c r="E70" s="213" t="s">
        <v>137</v>
      </c>
      <c r="F70" s="213" t="s">
        <v>304</v>
      </c>
      <c r="G70" s="213"/>
      <c r="H70" s="213"/>
      <c r="I70" s="213"/>
      <c r="J70" s="213" t="s">
        <v>421</v>
      </c>
      <c r="S70" s="209" t="s">
        <v>158</v>
      </c>
    </row>
    <row r="71" spans="1:19" s="207" customFormat="1">
      <c r="A71" s="200"/>
      <c r="B71" s="213"/>
      <c r="C71" s="133" t="s">
        <v>3</v>
      </c>
      <c r="D71" s="111" t="s">
        <v>352</v>
      </c>
      <c r="E71" s="213" t="s">
        <v>151</v>
      </c>
      <c r="F71" s="213" t="s">
        <v>138</v>
      </c>
      <c r="G71" s="213"/>
      <c r="H71" s="213"/>
      <c r="I71" s="213"/>
      <c r="J71" s="213" t="s">
        <v>421</v>
      </c>
      <c r="S71" s="209" t="s">
        <v>138</v>
      </c>
    </row>
    <row r="72" spans="1:19" s="207" customFormat="1">
      <c r="A72" s="223"/>
      <c r="B72" s="266">
        <v>0.3125</v>
      </c>
      <c r="C72" s="225" t="s">
        <v>2</v>
      </c>
      <c r="D72" s="257"/>
      <c r="E72" s="223" t="s">
        <v>386</v>
      </c>
      <c r="F72" s="223" t="s">
        <v>389</v>
      </c>
      <c r="G72" s="223"/>
      <c r="H72" s="223"/>
      <c r="I72" s="223"/>
      <c r="J72" s="213" t="s">
        <v>421</v>
      </c>
      <c r="S72" s="209" t="s">
        <v>304</v>
      </c>
    </row>
    <row r="73" spans="1:19" s="207" customFormat="1">
      <c r="A73" s="211"/>
      <c r="B73" s="211"/>
      <c r="C73" s="198" t="s">
        <v>3</v>
      </c>
      <c r="D73" s="255" t="s">
        <v>352</v>
      </c>
      <c r="E73" s="211" t="s">
        <v>143</v>
      </c>
      <c r="F73" s="211" t="s">
        <v>158</v>
      </c>
      <c r="G73" s="211"/>
      <c r="H73" s="211"/>
      <c r="I73" s="211"/>
      <c r="J73" s="213" t="s">
        <v>421</v>
      </c>
      <c r="S73" s="209" t="s">
        <v>149</v>
      </c>
    </row>
    <row r="74" spans="1:19" s="207" customFormat="1">
      <c r="A74" s="200"/>
      <c r="B74" s="201">
        <v>0.33333333333333331</v>
      </c>
      <c r="C74" s="217" t="s">
        <v>2</v>
      </c>
      <c r="D74" s="256" t="s">
        <v>352</v>
      </c>
      <c r="E74" s="213" t="s">
        <v>138</v>
      </c>
      <c r="F74" s="213" t="s">
        <v>137</v>
      </c>
      <c r="G74" s="199"/>
      <c r="H74" s="199"/>
      <c r="I74" s="213"/>
      <c r="J74" s="213" t="s">
        <v>421</v>
      </c>
      <c r="S74" s="4"/>
    </row>
    <row r="75" spans="1:19" s="207" customFormat="1">
      <c r="A75" s="200"/>
      <c r="B75" s="200"/>
      <c r="C75" s="217" t="s">
        <v>3</v>
      </c>
      <c r="D75" s="256" t="s">
        <v>352</v>
      </c>
      <c r="E75" s="213" t="s">
        <v>158</v>
      </c>
      <c r="F75" s="213" t="s">
        <v>145</v>
      </c>
      <c r="G75" s="199"/>
      <c r="H75" s="199"/>
      <c r="I75" s="213"/>
      <c r="J75" s="213" t="s">
        <v>421</v>
      </c>
      <c r="S75" s="4"/>
    </row>
    <row r="76" spans="1:19" s="207" customFormat="1">
      <c r="A76" s="223"/>
      <c r="B76" s="266">
        <v>0.35416666666666669</v>
      </c>
      <c r="C76" s="225" t="s">
        <v>0</v>
      </c>
      <c r="D76" s="257"/>
      <c r="E76" s="223" t="s">
        <v>383</v>
      </c>
      <c r="F76" s="223" t="s">
        <v>389</v>
      </c>
      <c r="G76" s="223"/>
      <c r="H76" s="223"/>
      <c r="I76" s="223"/>
      <c r="J76" s="213" t="s">
        <v>421</v>
      </c>
      <c r="S76" s="4"/>
    </row>
    <row r="77" spans="1:19" s="207" customFormat="1">
      <c r="A77" s="223"/>
      <c r="B77" s="223"/>
      <c r="C77" s="225" t="s">
        <v>1</v>
      </c>
      <c r="D77" s="257"/>
      <c r="E77" s="223" t="s">
        <v>388</v>
      </c>
      <c r="F77" s="223" t="s">
        <v>384</v>
      </c>
      <c r="G77" s="223"/>
      <c r="H77" s="223"/>
      <c r="I77" s="223"/>
      <c r="J77" s="213" t="s">
        <v>421</v>
      </c>
      <c r="S77" s="4"/>
    </row>
    <row r="78" spans="1:19" s="207" customFormat="1">
      <c r="A78" s="213"/>
      <c r="B78" s="265">
        <v>0.875</v>
      </c>
      <c r="C78" s="133" t="s">
        <v>0</v>
      </c>
      <c r="D78" s="111" t="s">
        <v>352</v>
      </c>
      <c r="E78" s="213" t="s">
        <v>149</v>
      </c>
      <c r="F78" s="213" t="s">
        <v>143</v>
      </c>
      <c r="G78" s="213"/>
      <c r="H78" s="213"/>
      <c r="I78" s="213"/>
      <c r="J78" s="213" t="s">
        <v>421</v>
      </c>
      <c r="S78" s="4"/>
    </row>
    <row r="79" spans="1:19" s="207" customFormat="1">
      <c r="A79" s="213"/>
      <c r="B79" s="213"/>
      <c r="C79" s="133" t="s">
        <v>1</v>
      </c>
      <c r="D79" s="111" t="s">
        <v>352</v>
      </c>
      <c r="E79" s="213" t="s">
        <v>304</v>
      </c>
      <c r="F79" s="213" t="s">
        <v>151</v>
      </c>
      <c r="G79" s="213"/>
      <c r="H79" s="213"/>
      <c r="I79" s="213"/>
      <c r="J79" s="213" t="s">
        <v>421</v>
      </c>
      <c r="S79" s="4"/>
    </row>
    <row r="80" spans="1:19" s="207" customFormat="1">
      <c r="A80" s="223"/>
      <c r="B80" s="266">
        <v>0.39583333333333331</v>
      </c>
      <c r="C80" s="225" t="s">
        <v>0</v>
      </c>
      <c r="D80" s="257"/>
      <c r="E80" s="223" t="s">
        <v>385</v>
      </c>
      <c r="F80" s="223"/>
      <c r="G80" s="223"/>
      <c r="H80" s="223"/>
      <c r="I80" s="223"/>
      <c r="J80" s="213" t="s">
        <v>421</v>
      </c>
      <c r="S80" s="4"/>
    </row>
    <row r="81" spans="1:29" s="207" customFormat="1">
      <c r="A81" s="211"/>
      <c r="B81" s="211"/>
      <c r="C81" s="198" t="s">
        <v>1</v>
      </c>
      <c r="D81" s="255" t="s">
        <v>352</v>
      </c>
      <c r="E81" s="211" t="s">
        <v>138</v>
      </c>
      <c r="F81" s="211" t="s">
        <v>145</v>
      </c>
      <c r="G81" s="211"/>
      <c r="H81" s="211"/>
      <c r="I81" s="211"/>
      <c r="J81" s="213" t="s">
        <v>421</v>
      </c>
      <c r="S81" s="4"/>
    </row>
    <row r="82" spans="1:29" s="207" customFormat="1">
      <c r="A82" s="211"/>
      <c r="B82" s="211"/>
      <c r="C82" s="198" t="s">
        <v>2</v>
      </c>
      <c r="D82" s="255" t="s">
        <v>352</v>
      </c>
      <c r="E82" s="211" t="s">
        <v>158</v>
      </c>
      <c r="F82" s="211" t="s">
        <v>137</v>
      </c>
      <c r="G82" s="211"/>
      <c r="H82" s="211"/>
      <c r="I82" s="211"/>
      <c r="J82" s="213" t="s">
        <v>421</v>
      </c>
      <c r="S82" s="4"/>
    </row>
    <row r="83" spans="1:29" s="207" customFormat="1">
      <c r="A83" s="213"/>
      <c r="B83" s="236">
        <v>0.41666666666666669</v>
      </c>
      <c r="C83" s="133" t="s">
        <v>0</v>
      </c>
      <c r="D83" s="111" t="s">
        <v>352</v>
      </c>
      <c r="E83" s="213" t="s">
        <v>304</v>
      </c>
      <c r="F83" s="213" t="s">
        <v>143</v>
      </c>
      <c r="G83" s="213"/>
      <c r="H83" s="213"/>
      <c r="I83" s="213"/>
      <c r="J83" s="213" t="s">
        <v>421</v>
      </c>
      <c r="S83" s="4"/>
    </row>
    <row r="84" spans="1:29" s="207" customFormat="1">
      <c r="A84" s="213"/>
      <c r="B84" s="213"/>
      <c r="C84" s="133" t="s">
        <v>1</v>
      </c>
      <c r="D84" s="111" t="s">
        <v>352</v>
      </c>
      <c r="E84" s="213" t="s">
        <v>149</v>
      </c>
      <c r="F84" s="213" t="s">
        <v>151</v>
      </c>
      <c r="G84" s="213"/>
      <c r="H84" s="213"/>
      <c r="I84" s="213"/>
      <c r="J84" s="213" t="s">
        <v>421</v>
      </c>
      <c r="S84" s="4"/>
    </row>
    <row r="85" spans="1:29" s="207" customFormat="1">
      <c r="D85" s="60"/>
      <c r="S85" s="4"/>
    </row>
    <row r="86" spans="1:29" s="207" customFormat="1">
      <c r="D86" s="60"/>
      <c r="S86" s="4"/>
    </row>
    <row r="87" spans="1:29">
      <c r="C87" s="18"/>
    </row>
    <row r="90" spans="1:29">
      <c r="A90" s="207" t="s">
        <v>375</v>
      </c>
      <c r="B90" s="207"/>
      <c r="C90" s="210"/>
      <c r="E90" s="207"/>
      <c r="F90" s="207"/>
      <c r="G90" s="207"/>
      <c r="H90" s="207"/>
      <c r="I90" s="207"/>
      <c r="J90" s="207"/>
      <c r="K90" s="207" t="s">
        <v>376</v>
      </c>
      <c r="L90" s="207"/>
      <c r="M90" s="210"/>
      <c r="N90" s="60"/>
      <c r="O90" s="207"/>
      <c r="P90" s="207"/>
      <c r="Q90" s="207"/>
      <c r="R90" s="207"/>
      <c r="S90" s="207"/>
      <c r="U90" s="207" t="s">
        <v>379</v>
      </c>
      <c r="V90" s="207"/>
      <c r="W90" s="210"/>
      <c r="X90" s="60"/>
      <c r="Y90" s="207"/>
      <c r="Z90" s="207"/>
      <c r="AA90" s="207"/>
      <c r="AB90" s="207"/>
      <c r="AC90" s="207"/>
    </row>
    <row r="91" spans="1:29">
      <c r="A91" s="224">
        <v>0.77083333333333337</v>
      </c>
      <c r="B91" s="225"/>
      <c r="C91" s="225" t="s">
        <v>310</v>
      </c>
      <c r="D91" s="257"/>
      <c r="E91" s="223" t="s">
        <v>382</v>
      </c>
      <c r="F91" s="223" t="s">
        <v>383</v>
      </c>
      <c r="G91" s="223"/>
      <c r="H91" s="223"/>
      <c r="I91" s="223"/>
      <c r="J91" s="207"/>
      <c r="K91" s="224">
        <v>0.77083333333333337</v>
      </c>
      <c r="L91" s="225"/>
      <c r="M91" s="225" t="s">
        <v>310</v>
      </c>
      <c r="N91" s="257"/>
      <c r="O91" s="223" t="s">
        <v>382</v>
      </c>
      <c r="P91" s="223" t="s">
        <v>383</v>
      </c>
      <c r="Q91" s="223"/>
      <c r="R91" s="223"/>
      <c r="S91" s="223"/>
      <c r="U91" s="224">
        <v>0.79166666666666663</v>
      </c>
      <c r="V91" s="225"/>
      <c r="W91" s="225" t="s">
        <v>310</v>
      </c>
      <c r="X91" s="257"/>
      <c r="Y91" s="223"/>
      <c r="Z91" s="223"/>
      <c r="AA91" s="223"/>
      <c r="AB91" s="223"/>
      <c r="AC91" s="223"/>
    </row>
    <row r="92" spans="1:29">
      <c r="A92" s="223"/>
      <c r="B92" s="225"/>
      <c r="C92" s="225" t="s">
        <v>311</v>
      </c>
      <c r="D92" s="257"/>
      <c r="E92" s="223" t="s">
        <v>384</v>
      </c>
      <c r="F92" s="223" t="s">
        <v>386</v>
      </c>
      <c r="G92" s="223"/>
      <c r="H92" s="223"/>
      <c r="I92" s="223"/>
      <c r="J92" s="207"/>
      <c r="K92" s="223"/>
      <c r="L92" s="225"/>
      <c r="M92" s="225" t="s">
        <v>311</v>
      </c>
      <c r="N92" s="257"/>
      <c r="O92" s="223" t="s">
        <v>384</v>
      </c>
      <c r="P92" s="223" t="s">
        <v>386</v>
      </c>
      <c r="Q92" s="223"/>
      <c r="R92" s="223"/>
      <c r="S92" s="223"/>
      <c r="U92" s="223"/>
      <c r="V92" s="225"/>
      <c r="W92" s="225" t="s">
        <v>311</v>
      </c>
      <c r="X92" s="257"/>
      <c r="Y92" s="223"/>
      <c r="Z92" s="223"/>
      <c r="AA92" s="223"/>
      <c r="AB92" s="223"/>
      <c r="AC92" s="223"/>
    </row>
    <row r="93" spans="1:29">
      <c r="A93" s="216"/>
      <c r="B93" s="217"/>
      <c r="C93" s="225" t="s">
        <v>3</v>
      </c>
      <c r="D93" s="256"/>
      <c r="E93" s="223" t="s">
        <v>388</v>
      </c>
      <c r="F93" s="223" t="s">
        <v>389</v>
      </c>
      <c r="G93" s="213"/>
      <c r="H93" s="213"/>
      <c r="I93" s="213"/>
      <c r="J93" s="207"/>
      <c r="K93" s="216"/>
      <c r="L93" s="217"/>
      <c r="M93" s="225"/>
      <c r="N93" s="256"/>
      <c r="O93" s="223" t="s">
        <v>388</v>
      </c>
      <c r="P93" s="223" t="s">
        <v>377</v>
      </c>
      <c r="Q93" s="213"/>
      <c r="R93" s="213"/>
      <c r="S93" s="213"/>
      <c r="U93" s="216"/>
      <c r="V93" s="217"/>
      <c r="W93" s="217"/>
      <c r="X93" s="256"/>
      <c r="Y93" s="213"/>
      <c r="Z93" s="213"/>
      <c r="AA93" s="213"/>
      <c r="AB93" s="213"/>
      <c r="AC93" s="213"/>
    </row>
    <row r="94" spans="1:29">
      <c r="A94" s="215"/>
      <c r="B94" s="217"/>
      <c r="C94" s="217"/>
      <c r="D94" s="256"/>
      <c r="E94" s="213"/>
      <c r="F94" s="213"/>
      <c r="G94" s="213"/>
      <c r="H94" s="213"/>
      <c r="I94" s="213"/>
      <c r="J94" s="207"/>
      <c r="K94" s="215"/>
      <c r="L94" s="217"/>
      <c r="M94" s="217"/>
      <c r="N94" s="256"/>
      <c r="O94" s="213"/>
      <c r="P94" s="213"/>
      <c r="Q94" s="213"/>
      <c r="R94" s="213"/>
      <c r="S94" s="213"/>
      <c r="U94" s="215"/>
      <c r="V94" s="217"/>
      <c r="W94" s="217"/>
      <c r="X94" s="256"/>
      <c r="Y94" s="213"/>
      <c r="Z94" s="213"/>
      <c r="AA94" s="213"/>
      <c r="AB94" s="213"/>
      <c r="AC94" s="213"/>
    </row>
    <row r="95" spans="1:29">
      <c r="A95" s="224">
        <v>0.8125</v>
      </c>
      <c r="B95" s="225"/>
      <c r="C95" s="225" t="s">
        <v>0</v>
      </c>
      <c r="D95" s="257"/>
      <c r="E95" s="223" t="s">
        <v>382</v>
      </c>
      <c r="F95" s="223" t="s">
        <v>384</v>
      </c>
      <c r="G95" s="223"/>
      <c r="H95" s="223"/>
      <c r="I95" s="223"/>
      <c r="J95" s="207"/>
      <c r="K95" s="224">
        <v>0.8125</v>
      </c>
      <c r="L95" s="225"/>
      <c r="M95" s="225" t="s">
        <v>0</v>
      </c>
      <c r="N95" s="257"/>
      <c r="O95" s="223" t="s">
        <v>382</v>
      </c>
      <c r="P95" s="223" t="s">
        <v>384</v>
      </c>
      <c r="Q95" s="223"/>
      <c r="R95" s="223"/>
      <c r="S95" s="223"/>
      <c r="U95" s="224">
        <v>0.83333333333333337</v>
      </c>
      <c r="V95" s="225"/>
      <c r="W95" s="225" t="s">
        <v>0</v>
      </c>
      <c r="X95" s="257"/>
      <c r="Y95" s="223"/>
      <c r="Z95" s="223"/>
      <c r="AA95" s="223"/>
      <c r="AB95" s="223"/>
      <c r="AC95" s="223"/>
    </row>
    <row r="96" spans="1:29">
      <c r="A96" s="223"/>
      <c r="B96" s="225"/>
      <c r="C96" s="225" t="s">
        <v>1</v>
      </c>
      <c r="D96" s="257"/>
      <c r="E96" s="223" t="s">
        <v>388</v>
      </c>
      <c r="F96" s="223" t="s">
        <v>383</v>
      </c>
      <c r="G96" s="223"/>
      <c r="H96" s="223"/>
      <c r="I96" s="223"/>
      <c r="J96" s="207"/>
      <c r="K96" s="223"/>
      <c r="L96" s="225"/>
      <c r="M96" s="225" t="s">
        <v>1</v>
      </c>
      <c r="N96" s="257"/>
      <c r="O96" s="223" t="s">
        <v>388</v>
      </c>
      <c r="P96" s="223" t="s">
        <v>383</v>
      </c>
      <c r="Q96" s="223"/>
      <c r="R96" s="223"/>
      <c r="S96" s="223"/>
      <c r="U96" s="223"/>
      <c r="V96" s="225"/>
      <c r="W96" s="225" t="s">
        <v>1</v>
      </c>
      <c r="X96" s="257"/>
      <c r="Y96" s="223"/>
      <c r="Z96" s="223"/>
      <c r="AA96" s="223"/>
      <c r="AB96" s="223"/>
      <c r="AC96" s="223"/>
    </row>
    <row r="97" spans="1:29">
      <c r="A97" s="216"/>
      <c r="B97" s="217"/>
      <c r="C97" s="225" t="s">
        <v>2</v>
      </c>
      <c r="D97" s="256"/>
      <c r="E97" s="223" t="s">
        <v>386</v>
      </c>
      <c r="F97" s="223" t="s">
        <v>389</v>
      </c>
      <c r="G97" s="213"/>
      <c r="H97" s="213"/>
      <c r="I97" s="213"/>
      <c r="J97" s="207"/>
      <c r="K97" s="216"/>
      <c r="L97" s="217"/>
      <c r="M97" s="225"/>
      <c r="N97" s="256"/>
      <c r="O97" s="223" t="s">
        <v>386</v>
      </c>
      <c r="P97" s="223" t="s">
        <v>377</v>
      </c>
      <c r="Q97" s="213"/>
      <c r="R97" s="213"/>
      <c r="S97" s="213"/>
      <c r="U97" s="216"/>
      <c r="V97" s="217"/>
      <c r="W97" s="217"/>
      <c r="X97" s="256"/>
      <c r="Y97" s="213"/>
      <c r="Z97" s="213"/>
      <c r="AA97" s="213"/>
      <c r="AB97" s="213"/>
      <c r="AC97" s="213"/>
    </row>
    <row r="98" spans="1:29">
      <c r="A98" s="215"/>
      <c r="B98" s="217"/>
      <c r="C98" s="217"/>
      <c r="D98" s="256"/>
      <c r="E98" s="207"/>
      <c r="F98" s="213"/>
      <c r="G98" s="213"/>
      <c r="H98" s="213"/>
      <c r="I98" s="213"/>
      <c r="J98" s="207"/>
      <c r="K98" s="215"/>
      <c r="L98" s="217"/>
      <c r="M98" s="217"/>
      <c r="N98" s="256"/>
      <c r="O98" s="207"/>
      <c r="P98" s="213"/>
      <c r="Q98" s="213"/>
      <c r="R98" s="213"/>
      <c r="S98" s="213"/>
      <c r="U98" s="215"/>
      <c r="V98" s="217"/>
      <c r="W98" s="217"/>
      <c r="X98" s="256"/>
      <c r="Y98" s="213"/>
      <c r="Z98" s="213"/>
      <c r="AA98" s="213"/>
      <c r="AB98" s="213"/>
      <c r="AC98" s="213"/>
    </row>
    <row r="99" spans="1:29">
      <c r="A99" s="224">
        <v>0.85416666666666663</v>
      </c>
      <c r="B99" s="225"/>
      <c r="C99" s="225" t="s">
        <v>0</v>
      </c>
      <c r="D99" s="257"/>
      <c r="E99" s="223" t="s">
        <v>383</v>
      </c>
      <c r="F99" s="223" t="s">
        <v>389</v>
      </c>
      <c r="G99" s="223"/>
      <c r="H99" s="223"/>
      <c r="I99" s="223"/>
      <c r="J99" s="207"/>
      <c r="K99" s="224">
        <v>0.85416666666666663</v>
      </c>
      <c r="L99" s="225"/>
      <c r="M99" s="225" t="s">
        <v>0</v>
      </c>
      <c r="N99" s="257"/>
      <c r="O99" s="223" t="s">
        <v>382</v>
      </c>
      <c r="P99" s="223" t="s">
        <v>386</v>
      </c>
      <c r="Q99" s="223"/>
      <c r="R99" s="223"/>
      <c r="S99" s="223"/>
      <c r="U99" s="224">
        <v>0.875</v>
      </c>
      <c r="V99" s="225"/>
      <c r="W99" s="225" t="s">
        <v>0</v>
      </c>
      <c r="X99" s="257"/>
      <c r="Y99" s="223"/>
      <c r="Z99" s="223"/>
      <c r="AA99" s="223"/>
      <c r="AB99" s="223"/>
      <c r="AC99" s="223"/>
    </row>
    <row r="100" spans="1:29">
      <c r="A100" s="223"/>
      <c r="B100" s="225"/>
      <c r="C100" s="225" t="s">
        <v>1</v>
      </c>
      <c r="D100" s="257"/>
      <c r="E100" s="223" t="s">
        <v>388</v>
      </c>
      <c r="F100" s="223" t="s">
        <v>384</v>
      </c>
      <c r="G100" s="223"/>
      <c r="H100" s="223"/>
      <c r="I100" s="223"/>
      <c r="J100" s="207"/>
      <c r="K100" s="223"/>
      <c r="L100" s="225"/>
      <c r="M100" s="225" t="s">
        <v>1</v>
      </c>
      <c r="N100" s="257"/>
      <c r="O100" s="223" t="s">
        <v>384</v>
      </c>
      <c r="P100" s="223" t="s">
        <v>388</v>
      </c>
      <c r="Q100" s="223"/>
      <c r="R100" s="223"/>
      <c r="S100" s="223"/>
      <c r="U100" s="223"/>
      <c r="V100" s="225"/>
      <c r="W100" s="225" t="s">
        <v>1</v>
      </c>
      <c r="X100" s="257"/>
      <c r="Y100" s="223"/>
      <c r="Z100" s="223"/>
      <c r="AA100" s="223"/>
      <c r="AB100" s="223"/>
      <c r="AC100" s="223"/>
    </row>
    <row r="101" spans="1:29">
      <c r="A101" s="224"/>
      <c r="B101" s="217"/>
      <c r="C101" s="217" t="s">
        <v>2</v>
      </c>
      <c r="D101" s="256"/>
      <c r="E101" s="223" t="s">
        <v>382</v>
      </c>
      <c r="F101" s="223" t="s">
        <v>386</v>
      </c>
      <c r="G101" s="213"/>
      <c r="H101" s="213"/>
      <c r="I101" s="213"/>
      <c r="J101" s="207"/>
      <c r="K101" s="207"/>
      <c r="L101" s="217"/>
      <c r="M101" s="217"/>
      <c r="N101" s="256"/>
      <c r="O101" s="223" t="s">
        <v>383</v>
      </c>
      <c r="P101" s="223" t="s">
        <v>377</v>
      </c>
      <c r="Q101" s="213"/>
      <c r="R101" s="213"/>
      <c r="S101" s="213"/>
      <c r="X101" s="60"/>
    </row>
    <row r="102" spans="1:29">
      <c r="A102" s="215"/>
      <c r="B102" s="217"/>
      <c r="C102" s="217"/>
      <c r="D102" s="256"/>
      <c r="E102" s="207"/>
      <c r="F102" s="207"/>
      <c r="G102" s="213"/>
      <c r="H102" s="213"/>
      <c r="I102" s="213"/>
      <c r="J102" s="207"/>
      <c r="K102" s="224"/>
      <c r="L102" s="217"/>
      <c r="M102" s="217"/>
      <c r="N102" s="256"/>
      <c r="O102" s="223"/>
      <c r="P102" s="223"/>
      <c r="Q102" s="213"/>
      <c r="R102" s="213"/>
      <c r="S102" s="213"/>
    </row>
    <row r="103" spans="1:29">
      <c r="A103" s="224">
        <v>0.89583333333333337</v>
      </c>
      <c r="B103" s="225"/>
      <c r="C103" s="225" t="s">
        <v>0</v>
      </c>
      <c r="D103" s="257"/>
      <c r="E103" s="223" t="s">
        <v>178</v>
      </c>
      <c r="F103" s="223"/>
      <c r="G103" s="223"/>
      <c r="H103" s="223"/>
      <c r="I103" s="223"/>
      <c r="J103" s="207"/>
      <c r="K103" s="224">
        <v>0.89583333333333337</v>
      </c>
      <c r="L103" s="225"/>
      <c r="M103" s="225" t="s">
        <v>0</v>
      </c>
      <c r="N103" s="257"/>
      <c r="O103" s="223" t="s">
        <v>386</v>
      </c>
      <c r="P103" s="223" t="s">
        <v>383</v>
      </c>
      <c r="Q103" s="223"/>
      <c r="R103" s="223"/>
      <c r="S103" s="223"/>
    </row>
    <row r="104" spans="1:29">
      <c r="A104" s="223"/>
      <c r="B104" s="225"/>
      <c r="C104" s="225"/>
      <c r="D104" s="257"/>
      <c r="E104" s="223"/>
      <c r="F104" s="223"/>
      <c r="G104" s="223"/>
      <c r="H104" s="223"/>
      <c r="I104" s="223"/>
      <c r="J104" s="207"/>
      <c r="K104" s="223"/>
      <c r="L104" s="225"/>
      <c r="M104" s="225" t="s">
        <v>1</v>
      </c>
      <c r="N104" s="257"/>
      <c r="O104" s="223" t="s">
        <v>388</v>
      </c>
      <c r="P104" s="223" t="s">
        <v>378</v>
      </c>
      <c r="Q104" s="223"/>
      <c r="R104" s="223"/>
      <c r="S104" s="223"/>
    </row>
    <row r="108" spans="1:29" ht="21">
      <c r="A108" s="208" t="s">
        <v>387</v>
      </c>
      <c r="B108" s="207"/>
      <c r="C108" s="210"/>
      <c r="E108" s="207"/>
      <c r="F108" s="207"/>
      <c r="G108" s="264" t="s">
        <v>179</v>
      </c>
      <c r="H108" s="264"/>
      <c r="I108" s="207"/>
      <c r="J108" s="207"/>
    </row>
    <row r="109" spans="1:29">
      <c r="A109" s="215"/>
      <c r="B109" s="215"/>
      <c r="C109" s="202"/>
      <c r="D109" s="132" t="s">
        <v>225</v>
      </c>
      <c r="E109" s="203" t="s">
        <v>168</v>
      </c>
      <c r="F109" s="203" t="s">
        <v>169</v>
      </c>
      <c r="G109" s="204" t="s">
        <v>180</v>
      </c>
      <c r="H109" s="204" t="s">
        <v>181</v>
      </c>
      <c r="I109" s="205" t="s">
        <v>182</v>
      </c>
      <c r="J109" s="206" t="s">
        <v>183</v>
      </c>
    </row>
    <row r="110" spans="1:29">
      <c r="A110" s="211"/>
      <c r="B110" s="212">
        <v>0.22916666666666666</v>
      </c>
      <c r="C110" s="198" t="s">
        <v>0</v>
      </c>
      <c r="D110" s="255" t="s">
        <v>8</v>
      </c>
      <c r="E110" s="211" t="s">
        <v>146</v>
      </c>
      <c r="F110" s="211" t="s">
        <v>306</v>
      </c>
      <c r="G110" s="211">
        <v>21</v>
      </c>
      <c r="H110" s="211">
        <v>19</v>
      </c>
      <c r="I110" s="211" t="s">
        <v>146</v>
      </c>
      <c r="J110" s="213">
        <f>G110-H110</f>
        <v>2</v>
      </c>
    </row>
    <row r="111" spans="1:29">
      <c r="A111" s="211"/>
      <c r="B111" s="211"/>
      <c r="C111" s="198" t="s">
        <v>1</v>
      </c>
      <c r="D111" s="255" t="s">
        <v>8</v>
      </c>
      <c r="E111" s="211" t="s">
        <v>152</v>
      </c>
      <c r="F111" s="211" t="s">
        <v>142</v>
      </c>
      <c r="G111" s="211">
        <v>21</v>
      </c>
      <c r="H111" s="211">
        <v>18</v>
      </c>
      <c r="I111" s="211" t="s">
        <v>152</v>
      </c>
      <c r="J111" s="213">
        <f t="shared" ref="J111:J151" si="3">G111-H111</f>
        <v>3</v>
      </c>
    </row>
    <row r="112" spans="1:29" s="207" customFormat="1">
      <c r="A112" s="211"/>
      <c r="B112" s="212"/>
      <c r="C112" s="198" t="s">
        <v>2</v>
      </c>
      <c r="D112" s="255" t="s">
        <v>352</v>
      </c>
      <c r="E112" s="211" t="s">
        <v>145</v>
      </c>
      <c r="F112" s="211" t="s">
        <v>304</v>
      </c>
      <c r="G112" s="211">
        <v>21</v>
      </c>
      <c r="H112" s="211">
        <v>6</v>
      </c>
      <c r="I112" s="211" t="s">
        <v>145</v>
      </c>
      <c r="J112" s="213">
        <f t="shared" si="3"/>
        <v>15</v>
      </c>
    </row>
    <row r="113" spans="1:10" s="207" customFormat="1" ht="15.75" thickBot="1">
      <c r="A113" s="281"/>
      <c r="B113" s="281"/>
      <c r="C113" s="282" t="s">
        <v>3</v>
      </c>
      <c r="D113" s="283" t="s">
        <v>352</v>
      </c>
      <c r="E113" s="281" t="s">
        <v>137</v>
      </c>
      <c r="F113" s="281" t="s">
        <v>149</v>
      </c>
      <c r="G113" s="211">
        <v>21</v>
      </c>
      <c r="H113" s="281">
        <v>10</v>
      </c>
      <c r="I113" s="281" t="s">
        <v>149</v>
      </c>
      <c r="J113" s="213">
        <f t="shared" si="3"/>
        <v>11</v>
      </c>
    </row>
    <row r="114" spans="1:10">
      <c r="A114" s="269"/>
      <c r="B114" s="270">
        <v>0.25</v>
      </c>
      <c r="C114" s="271" t="s">
        <v>0</v>
      </c>
      <c r="D114" s="272" t="s">
        <v>8</v>
      </c>
      <c r="E114" s="269" t="s">
        <v>147</v>
      </c>
      <c r="F114" s="269" t="s">
        <v>252</v>
      </c>
      <c r="G114" s="211">
        <v>21</v>
      </c>
      <c r="H114" s="269">
        <v>15</v>
      </c>
      <c r="I114" s="269" t="s">
        <v>252</v>
      </c>
      <c r="J114" s="213">
        <f t="shared" si="3"/>
        <v>6</v>
      </c>
    </row>
    <row r="115" spans="1:10">
      <c r="A115" s="213"/>
      <c r="B115" s="213"/>
      <c r="C115" s="133" t="s">
        <v>1</v>
      </c>
      <c r="D115" s="111" t="s">
        <v>8</v>
      </c>
      <c r="E115" s="213" t="s">
        <v>159</v>
      </c>
      <c r="F115" s="213" t="s">
        <v>154</v>
      </c>
      <c r="G115" s="211">
        <v>21</v>
      </c>
      <c r="H115" s="213">
        <v>16</v>
      </c>
      <c r="I115" s="213" t="s">
        <v>159</v>
      </c>
      <c r="J115" s="213">
        <f t="shared" si="3"/>
        <v>5</v>
      </c>
    </row>
    <row r="116" spans="1:10" s="207" customFormat="1">
      <c r="A116" s="213"/>
      <c r="B116" s="236"/>
      <c r="C116" s="133" t="s">
        <v>2</v>
      </c>
      <c r="D116" s="111" t="s">
        <v>352</v>
      </c>
      <c r="E116" s="213" t="s">
        <v>151</v>
      </c>
      <c r="F116" s="213" t="s">
        <v>158</v>
      </c>
      <c r="G116" s="211">
        <v>21</v>
      </c>
      <c r="H116" s="213">
        <v>18</v>
      </c>
      <c r="I116" s="213" t="s">
        <v>151</v>
      </c>
      <c r="J116" s="213">
        <f t="shared" si="3"/>
        <v>3</v>
      </c>
    </row>
    <row r="117" spans="1:10" s="207" customFormat="1" ht="15.75" thickBot="1">
      <c r="A117" s="186"/>
      <c r="B117" s="186"/>
      <c r="C117" s="280" t="s">
        <v>3</v>
      </c>
      <c r="D117" s="185" t="s">
        <v>352</v>
      </c>
      <c r="E117" s="186" t="s">
        <v>143</v>
      </c>
      <c r="F117" s="186" t="s">
        <v>138</v>
      </c>
      <c r="G117" s="211">
        <v>21</v>
      </c>
      <c r="H117" s="186">
        <v>4</v>
      </c>
      <c r="I117" s="186" t="s">
        <v>138</v>
      </c>
      <c r="J117" s="213">
        <f t="shared" si="3"/>
        <v>17</v>
      </c>
    </row>
    <row r="118" spans="1:10">
      <c r="A118" s="276"/>
      <c r="B118" s="277">
        <v>0.27083333333333331</v>
      </c>
      <c r="C118" s="278" t="s">
        <v>0</v>
      </c>
      <c r="D118" s="279" t="s">
        <v>8</v>
      </c>
      <c r="E118" s="276" t="s">
        <v>252</v>
      </c>
      <c r="F118" s="276" t="s">
        <v>152</v>
      </c>
      <c r="G118" s="211">
        <v>21</v>
      </c>
      <c r="H118" s="276">
        <v>14</v>
      </c>
      <c r="I118" s="276" t="s">
        <v>252</v>
      </c>
      <c r="J118" s="213">
        <f t="shared" si="3"/>
        <v>7</v>
      </c>
    </row>
    <row r="119" spans="1:10">
      <c r="A119" s="211"/>
      <c r="B119" s="211"/>
      <c r="C119" s="198" t="s">
        <v>1</v>
      </c>
      <c r="D119" s="255" t="s">
        <v>8</v>
      </c>
      <c r="E119" s="211" t="s">
        <v>306</v>
      </c>
      <c r="F119" s="211" t="s">
        <v>159</v>
      </c>
      <c r="G119" s="211">
        <v>21</v>
      </c>
      <c r="H119" s="211">
        <v>18</v>
      </c>
      <c r="I119" s="211" t="s">
        <v>306</v>
      </c>
      <c r="J119" s="213">
        <f t="shared" si="3"/>
        <v>3</v>
      </c>
    </row>
    <row r="120" spans="1:10" s="207" customFormat="1">
      <c r="A120" s="211"/>
      <c r="B120" s="212"/>
      <c r="C120" s="198" t="s">
        <v>2</v>
      </c>
      <c r="D120" s="255" t="s">
        <v>352</v>
      </c>
      <c r="E120" s="211" t="s">
        <v>145</v>
      </c>
      <c r="F120" s="211" t="s">
        <v>149</v>
      </c>
      <c r="G120" s="211">
        <v>21</v>
      </c>
      <c r="H120" s="211">
        <v>11</v>
      </c>
      <c r="I120" s="211" t="s">
        <v>145</v>
      </c>
      <c r="J120" s="213">
        <f t="shared" si="3"/>
        <v>10</v>
      </c>
    </row>
    <row r="121" spans="1:10" s="207" customFormat="1">
      <c r="A121" s="223"/>
      <c r="B121" s="266"/>
      <c r="C121" s="225" t="s">
        <v>3</v>
      </c>
      <c r="D121" s="257"/>
      <c r="E121" s="223"/>
      <c r="F121" s="223"/>
      <c r="G121" s="211"/>
      <c r="H121" s="223"/>
      <c r="I121" s="223"/>
      <c r="J121" s="213">
        <f t="shared" si="3"/>
        <v>0</v>
      </c>
    </row>
    <row r="122" spans="1:10" s="207" customFormat="1">
      <c r="A122" s="224"/>
      <c r="B122" s="225"/>
      <c r="C122" s="225" t="s">
        <v>310</v>
      </c>
      <c r="D122" s="257"/>
      <c r="E122" s="223" t="s">
        <v>382</v>
      </c>
      <c r="F122" s="223" t="s">
        <v>383</v>
      </c>
      <c r="G122" s="211">
        <v>21</v>
      </c>
      <c r="H122" s="223">
        <v>15</v>
      </c>
      <c r="I122" s="223" t="s">
        <v>383</v>
      </c>
      <c r="J122" s="213">
        <f t="shared" si="3"/>
        <v>6</v>
      </c>
    </row>
    <row r="123" spans="1:10" s="207" customFormat="1" ht="15.75" thickBot="1">
      <c r="A123" s="273"/>
      <c r="B123" s="274"/>
      <c r="C123" s="274" t="s">
        <v>311</v>
      </c>
      <c r="D123" s="275"/>
      <c r="E123" s="273" t="s">
        <v>384</v>
      </c>
      <c r="F123" s="273" t="s">
        <v>386</v>
      </c>
      <c r="G123" s="211">
        <v>22</v>
      </c>
      <c r="H123" s="273">
        <v>20</v>
      </c>
      <c r="I123" s="273" t="s">
        <v>386</v>
      </c>
      <c r="J123" s="213">
        <f t="shared" si="3"/>
        <v>2</v>
      </c>
    </row>
    <row r="124" spans="1:10">
      <c r="A124" s="269"/>
      <c r="B124" s="270">
        <v>0.29166666666666669</v>
      </c>
      <c r="C124" s="271" t="s">
        <v>0</v>
      </c>
      <c r="D124" s="272" t="s">
        <v>8</v>
      </c>
      <c r="E124" s="269" t="s">
        <v>154</v>
      </c>
      <c r="F124" s="269" t="s">
        <v>146</v>
      </c>
      <c r="G124" s="211">
        <v>25</v>
      </c>
      <c r="H124" s="269">
        <v>23</v>
      </c>
      <c r="I124" s="269" t="s">
        <v>146</v>
      </c>
      <c r="J124" s="213">
        <f t="shared" si="3"/>
        <v>2</v>
      </c>
    </row>
    <row r="125" spans="1:10" ht="15.75" customHeight="1">
      <c r="A125" s="213"/>
      <c r="B125" s="213"/>
      <c r="C125" s="133" t="s">
        <v>1</v>
      </c>
      <c r="D125" s="111" t="s">
        <v>8</v>
      </c>
      <c r="E125" s="213" t="s">
        <v>142</v>
      </c>
      <c r="F125" s="213" t="s">
        <v>147</v>
      </c>
      <c r="G125" s="211">
        <v>21</v>
      </c>
      <c r="H125" s="213">
        <v>17</v>
      </c>
      <c r="I125" s="213" t="s">
        <v>147</v>
      </c>
      <c r="J125" s="213">
        <f t="shared" si="3"/>
        <v>4</v>
      </c>
    </row>
    <row r="126" spans="1:10" s="207" customFormat="1" ht="15.75" customHeight="1">
      <c r="A126" s="213"/>
      <c r="B126" s="236"/>
      <c r="C126" s="133" t="s">
        <v>2</v>
      </c>
      <c r="D126" s="111" t="s">
        <v>352</v>
      </c>
      <c r="E126" s="213" t="s">
        <v>137</v>
      </c>
      <c r="F126" s="213" t="s">
        <v>304</v>
      </c>
      <c r="G126" s="211">
        <v>21</v>
      </c>
      <c r="H126" s="213">
        <v>10</v>
      </c>
      <c r="I126" s="213" t="s">
        <v>304</v>
      </c>
      <c r="J126" s="213">
        <f t="shared" si="3"/>
        <v>11</v>
      </c>
    </row>
    <row r="127" spans="1:10" s="207" customFormat="1" ht="15.75" customHeight="1" thickBot="1">
      <c r="A127" s="186"/>
      <c r="B127" s="186"/>
      <c r="C127" s="280" t="s">
        <v>3</v>
      </c>
      <c r="D127" s="185" t="s">
        <v>352</v>
      </c>
      <c r="E127" s="186" t="s">
        <v>151</v>
      </c>
      <c r="F127" s="186" t="s">
        <v>138</v>
      </c>
      <c r="G127" s="211">
        <v>21</v>
      </c>
      <c r="H127" s="186">
        <v>3</v>
      </c>
      <c r="I127" s="186" t="s">
        <v>138</v>
      </c>
      <c r="J127" s="213">
        <f t="shared" si="3"/>
        <v>18</v>
      </c>
    </row>
    <row r="128" spans="1:10">
      <c r="A128" s="284"/>
      <c r="B128" s="285">
        <v>0.3125</v>
      </c>
      <c r="C128" s="286" t="s">
        <v>0</v>
      </c>
      <c r="D128" s="287"/>
      <c r="E128" s="284" t="s">
        <v>382</v>
      </c>
      <c r="F128" s="284" t="s">
        <v>384</v>
      </c>
      <c r="G128" s="211">
        <v>21</v>
      </c>
      <c r="H128" s="284">
        <v>9</v>
      </c>
      <c r="I128" s="284" t="s">
        <v>384</v>
      </c>
      <c r="J128" s="213">
        <f t="shared" si="3"/>
        <v>12</v>
      </c>
    </row>
    <row r="129" spans="1:10">
      <c r="A129" s="223"/>
      <c r="B129" s="223"/>
      <c r="C129" s="225" t="s">
        <v>1</v>
      </c>
      <c r="D129" s="257"/>
      <c r="E129" s="223" t="s">
        <v>386</v>
      </c>
      <c r="F129" s="223" t="s">
        <v>383</v>
      </c>
      <c r="G129" s="211">
        <v>21</v>
      </c>
      <c r="H129" s="223">
        <v>15</v>
      </c>
      <c r="I129" s="223" t="s">
        <v>383</v>
      </c>
      <c r="J129" s="213">
        <f t="shared" si="3"/>
        <v>6</v>
      </c>
    </row>
    <row r="130" spans="1:10" s="207" customFormat="1">
      <c r="A130" s="223"/>
      <c r="B130" s="266"/>
      <c r="C130" s="225" t="s">
        <v>2</v>
      </c>
      <c r="D130" s="257"/>
      <c r="E130" s="223"/>
      <c r="F130" s="223"/>
      <c r="G130" s="211"/>
      <c r="H130" s="223"/>
      <c r="I130" s="223"/>
      <c r="J130" s="213"/>
    </row>
    <row r="131" spans="1:10" s="207" customFormat="1" ht="15.75" thickBot="1">
      <c r="A131" s="281"/>
      <c r="B131" s="281"/>
      <c r="C131" s="282" t="s">
        <v>3</v>
      </c>
      <c r="D131" s="283" t="s">
        <v>352</v>
      </c>
      <c r="E131" s="281" t="s">
        <v>143</v>
      </c>
      <c r="F131" s="281" t="s">
        <v>158</v>
      </c>
      <c r="G131" s="211">
        <v>21</v>
      </c>
      <c r="H131" s="281">
        <v>14</v>
      </c>
      <c r="I131" s="281" t="s">
        <v>158</v>
      </c>
      <c r="J131" s="213">
        <f t="shared" si="3"/>
        <v>7</v>
      </c>
    </row>
    <row r="132" spans="1:10">
      <c r="A132" s="213"/>
      <c r="B132" s="270">
        <v>0.33333333333333331</v>
      </c>
      <c r="C132" s="271" t="s">
        <v>2</v>
      </c>
      <c r="D132" s="272" t="s">
        <v>8</v>
      </c>
      <c r="E132" s="269" t="s">
        <v>306</v>
      </c>
      <c r="F132" s="269" t="s">
        <v>152</v>
      </c>
      <c r="G132" s="211">
        <v>21</v>
      </c>
      <c r="H132" s="269">
        <v>19</v>
      </c>
      <c r="I132" s="269" t="s">
        <v>152</v>
      </c>
      <c r="J132" s="213">
        <f t="shared" si="3"/>
        <v>2</v>
      </c>
    </row>
    <row r="133" spans="1:10">
      <c r="A133" s="213"/>
      <c r="B133" s="213"/>
      <c r="C133" s="133" t="s">
        <v>3</v>
      </c>
      <c r="D133" s="111" t="s">
        <v>8</v>
      </c>
      <c r="E133" s="213" t="s">
        <v>252</v>
      </c>
      <c r="F133" s="213" t="s">
        <v>159</v>
      </c>
      <c r="G133" s="211">
        <v>21</v>
      </c>
      <c r="H133" s="213">
        <v>18</v>
      </c>
      <c r="I133" s="213" t="s">
        <v>252</v>
      </c>
      <c r="J133" s="213">
        <f t="shared" si="3"/>
        <v>3</v>
      </c>
    </row>
    <row r="134" spans="1:10" s="207" customFormat="1">
      <c r="A134" s="213"/>
      <c r="B134" s="236"/>
      <c r="C134" s="133" t="s">
        <v>2</v>
      </c>
      <c r="D134" s="111" t="s">
        <v>352</v>
      </c>
      <c r="E134" s="213" t="s">
        <v>138</v>
      </c>
      <c r="F134" s="213" t="s">
        <v>137</v>
      </c>
      <c r="G134" s="211">
        <v>21</v>
      </c>
      <c r="H134" s="213">
        <v>11</v>
      </c>
      <c r="I134" s="213" t="s">
        <v>138</v>
      </c>
      <c r="J134" s="213">
        <f t="shared" si="3"/>
        <v>10</v>
      </c>
    </row>
    <row r="135" spans="1:10" s="207" customFormat="1" ht="15.75" thickBot="1">
      <c r="A135" s="186"/>
      <c r="B135" s="186"/>
      <c r="C135" s="280" t="s">
        <v>3</v>
      </c>
      <c r="D135" s="185" t="s">
        <v>352</v>
      </c>
      <c r="E135" s="186" t="s">
        <v>158</v>
      </c>
      <c r="F135" s="186" t="s">
        <v>145</v>
      </c>
      <c r="G135" s="211">
        <v>21</v>
      </c>
      <c r="H135" s="186">
        <v>10</v>
      </c>
      <c r="I135" s="186" t="s">
        <v>145</v>
      </c>
      <c r="J135" s="213">
        <f t="shared" si="3"/>
        <v>11</v>
      </c>
    </row>
    <row r="136" spans="1:10">
      <c r="A136" s="284"/>
      <c r="B136" s="285">
        <v>0.35416666666666669</v>
      </c>
      <c r="C136" s="286" t="s">
        <v>0</v>
      </c>
      <c r="D136" s="287"/>
      <c r="E136" s="284" t="s">
        <v>383</v>
      </c>
      <c r="F136" s="284" t="s">
        <v>384</v>
      </c>
      <c r="G136" s="211">
        <v>21</v>
      </c>
      <c r="H136" s="284">
        <v>12</v>
      </c>
      <c r="I136" s="284" t="s">
        <v>383</v>
      </c>
      <c r="J136" s="213">
        <f t="shared" si="3"/>
        <v>9</v>
      </c>
    </row>
    <row r="137" spans="1:10">
      <c r="A137" s="223"/>
      <c r="B137" s="223"/>
      <c r="C137" s="225" t="s">
        <v>1</v>
      </c>
      <c r="D137" s="257"/>
      <c r="E137" s="223" t="s">
        <v>382</v>
      </c>
      <c r="F137" s="223" t="s">
        <v>386</v>
      </c>
      <c r="G137" s="211">
        <v>21</v>
      </c>
      <c r="H137" s="223"/>
      <c r="I137" s="223"/>
      <c r="J137" s="213">
        <f t="shared" si="3"/>
        <v>21</v>
      </c>
    </row>
    <row r="138" spans="1:10" s="207" customFormat="1">
      <c r="A138" s="223"/>
      <c r="B138" s="223"/>
      <c r="C138" s="225" t="s">
        <v>2</v>
      </c>
      <c r="D138" s="257"/>
      <c r="E138" s="223"/>
      <c r="F138" s="223"/>
      <c r="G138" s="211"/>
      <c r="H138" s="223"/>
      <c r="I138" s="223"/>
      <c r="J138" s="213"/>
    </row>
    <row r="139" spans="1:10" s="207" customFormat="1" ht="15.75" thickBot="1">
      <c r="A139" s="281"/>
      <c r="B139" s="281"/>
      <c r="C139" s="282" t="s">
        <v>3</v>
      </c>
      <c r="D139" s="283" t="s">
        <v>8</v>
      </c>
      <c r="E139" s="281" t="s">
        <v>142</v>
      </c>
      <c r="F139" s="281" t="s">
        <v>146</v>
      </c>
      <c r="G139" s="211">
        <v>21</v>
      </c>
      <c r="H139" s="281">
        <v>9</v>
      </c>
      <c r="I139" s="281" t="s">
        <v>142</v>
      </c>
      <c r="J139" s="213">
        <f t="shared" si="3"/>
        <v>12</v>
      </c>
    </row>
    <row r="140" spans="1:10">
      <c r="A140" s="269"/>
      <c r="B140" s="270">
        <v>0.375</v>
      </c>
      <c r="C140" s="271" t="s">
        <v>0</v>
      </c>
      <c r="D140" s="272" t="s">
        <v>352</v>
      </c>
      <c r="E140" s="269" t="s">
        <v>149</v>
      </c>
      <c r="F140" s="269" t="s">
        <v>143</v>
      </c>
      <c r="G140" s="211">
        <v>21</v>
      </c>
      <c r="H140" s="269">
        <v>15</v>
      </c>
      <c r="I140" s="269" t="s">
        <v>149</v>
      </c>
      <c r="J140" s="213">
        <f t="shared" si="3"/>
        <v>6</v>
      </c>
    </row>
    <row r="141" spans="1:10">
      <c r="A141" s="213"/>
      <c r="B141" s="213"/>
      <c r="C141" s="133" t="s">
        <v>1</v>
      </c>
      <c r="D141" s="111" t="s">
        <v>352</v>
      </c>
      <c r="E141" s="213" t="s">
        <v>304</v>
      </c>
      <c r="F141" s="213" t="s">
        <v>151</v>
      </c>
      <c r="G141" s="211">
        <v>23</v>
      </c>
      <c r="H141" s="213">
        <v>21</v>
      </c>
      <c r="I141" s="213" t="s">
        <v>304</v>
      </c>
      <c r="J141" s="213">
        <f t="shared" si="3"/>
        <v>2</v>
      </c>
    </row>
    <row r="142" spans="1:10" s="207" customFormat="1">
      <c r="A142" s="213"/>
      <c r="B142" s="213"/>
      <c r="C142" s="133" t="s">
        <v>2</v>
      </c>
      <c r="D142" s="111" t="s">
        <v>8</v>
      </c>
      <c r="E142" s="213" t="s">
        <v>154</v>
      </c>
      <c r="F142" s="213" t="s">
        <v>147</v>
      </c>
      <c r="G142" s="211">
        <v>21</v>
      </c>
      <c r="H142" s="213">
        <v>14</v>
      </c>
      <c r="I142" s="213" t="s">
        <v>154</v>
      </c>
      <c r="J142" s="213">
        <f t="shared" si="3"/>
        <v>7</v>
      </c>
    </row>
    <row r="143" spans="1:10" s="207" customFormat="1" ht="15.75" thickBot="1">
      <c r="A143" s="186"/>
      <c r="B143" s="186"/>
      <c r="C143" s="280" t="s">
        <v>3</v>
      </c>
      <c r="D143" s="185" t="s">
        <v>8</v>
      </c>
      <c r="E143" s="186" t="s">
        <v>159</v>
      </c>
      <c r="F143" s="186" t="s">
        <v>142</v>
      </c>
      <c r="G143" s="211">
        <v>22</v>
      </c>
      <c r="H143" s="186">
        <v>20</v>
      </c>
      <c r="I143" s="186" t="s">
        <v>159</v>
      </c>
      <c r="J143" s="213">
        <f t="shared" si="3"/>
        <v>2</v>
      </c>
    </row>
    <row r="144" spans="1:10">
      <c r="A144" s="284"/>
      <c r="B144" s="285"/>
      <c r="C144" s="286"/>
      <c r="D144" s="287"/>
      <c r="E144" s="284"/>
      <c r="F144" s="284"/>
      <c r="G144" s="211">
        <v>21</v>
      </c>
      <c r="H144" s="284"/>
      <c r="I144" s="284"/>
      <c r="J144" s="213"/>
    </row>
    <row r="145" spans="1:10">
      <c r="A145" s="211"/>
      <c r="B145" s="211"/>
      <c r="C145" s="198" t="s">
        <v>1</v>
      </c>
      <c r="D145" s="255" t="s">
        <v>352</v>
      </c>
      <c r="E145" s="211" t="s">
        <v>138</v>
      </c>
      <c r="F145" s="211" t="s">
        <v>145</v>
      </c>
      <c r="G145" s="211">
        <v>21</v>
      </c>
      <c r="H145" s="211">
        <v>19</v>
      </c>
      <c r="I145" s="211" t="s">
        <v>145</v>
      </c>
      <c r="J145" s="213">
        <f t="shared" si="3"/>
        <v>2</v>
      </c>
    </row>
    <row r="146" spans="1:10" s="207" customFormat="1">
      <c r="A146" s="211"/>
      <c r="B146" s="211"/>
      <c r="C146" s="198" t="s">
        <v>2</v>
      </c>
      <c r="D146" s="255" t="s">
        <v>352</v>
      </c>
      <c r="E146" s="211" t="s">
        <v>158</v>
      </c>
      <c r="F146" s="211" t="s">
        <v>137</v>
      </c>
      <c r="G146" s="211">
        <v>21</v>
      </c>
      <c r="H146" s="211">
        <v>5</v>
      </c>
      <c r="I146" s="211" t="s">
        <v>137</v>
      </c>
      <c r="J146" s="213">
        <f t="shared" si="3"/>
        <v>16</v>
      </c>
    </row>
    <row r="147" spans="1:10" s="207" customFormat="1" ht="15.75" thickBot="1">
      <c r="A147" s="281"/>
      <c r="B147" s="281"/>
      <c r="C147" s="282" t="s">
        <v>3</v>
      </c>
      <c r="D147" s="283" t="s">
        <v>8</v>
      </c>
      <c r="E147" s="281" t="s">
        <v>152</v>
      </c>
      <c r="F147" s="281" t="s">
        <v>154</v>
      </c>
      <c r="G147" s="211">
        <v>21</v>
      </c>
      <c r="H147" s="281">
        <v>17</v>
      </c>
      <c r="I147" s="281" t="s">
        <v>152</v>
      </c>
      <c r="J147" s="213">
        <f t="shared" si="3"/>
        <v>4</v>
      </c>
    </row>
    <row r="148" spans="1:10">
      <c r="A148" s="269"/>
      <c r="B148" s="270">
        <v>0.41666666666666669</v>
      </c>
      <c r="C148" s="271" t="s">
        <v>0</v>
      </c>
      <c r="D148" s="272" t="s">
        <v>352</v>
      </c>
      <c r="E148" s="269" t="s">
        <v>304</v>
      </c>
      <c r="F148" s="269" t="s">
        <v>143</v>
      </c>
      <c r="G148" s="211">
        <v>21</v>
      </c>
      <c r="H148" s="269">
        <v>10</v>
      </c>
      <c r="I148" s="269" t="s">
        <v>304</v>
      </c>
      <c r="J148" s="213">
        <f t="shared" si="3"/>
        <v>11</v>
      </c>
    </row>
    <row r="149" spans="1:10">
      <c r="A149" s="213"/>
      <c r="B149" s="213"/>
      <c r="C149" s="133" t="s">
        <v>1</v>
      </c>
      <c r="D149" s="111" t="s">
        <v>352</v>
      </c>
      <c r="E149" s="213" t="s">
        <v>149</v>
      </c>
      <c r="F149" s="213" t="s">
        <v>151</v>
      </c>
      <c r="G149" s="211">
        <v>21</v>
      </c>
      <c r="H149" s="213">
        <v>8</v>
      </c>
      <c r="I149" s="213" t="s">
        <v>149</v>
      </c>
      <c r="J149" s="213">
        <f t="shared" si="3"/>
        <v>13</v>
      </c>
    </row>
    <row r="150" spans="1:10">
      <c r="A150" s="213"/>
      <c r="B150" s="213"/>
      <c r="C150" s="133" t="s">
        <v>2</v>
      </c>
      <c r="D150" s="111" t="s">
        <v>8</v>
      </c>
      <c r="E150" s="213" t="s">
        <v>147</v>
      </c>
      <c r="F150" s="213" t="s">
        <v>306</v>
      </c>
      <c r="G150" s="211">
        <v>22</v>
      </c>
      <c r="H150" s="213">
        <v>20</v>
      </c>
      <c r="I150" s="213" t="s">
        <v>306</v>
      </c>
      <c r="J150" s="213">
        <f t="shared" si="3"/>
        <v>2</v>
      </c>
    </row>
    <row r="151" spans="1:10">
      <c r="A151" s="213"/>
      <c r="B151" s="213"/>
      <c r="C151" s="133" t="s">
        <v>3</v>
      </c>
      <c r="D151" s="111" t="s">
        <v>8</v>
      </c>
      <c r="E151" s="213" t="s">
        <v>146</v>
      </c>
      <c r="F151" s="213" t="s">
        <v>252</v>
      </c>
      <c r="G151" s="211">
        <v>21</v>
      </c>
      <c r="H151" s="213">
        <v>5</v>
      </c>
      <c r="I151" s="213" t="s">
        <v>252</v>
      </c>
      <c r="J151" s="213">
        <f t="shared" si="3"/>
        <v>16</v>
      </c>
    </row>
    <row r="172" spans="1:10">
      <c r="A172" s="207"/>
      <c r="B172" s="207"/>
      <c r="C172" s="207"/>
      <c r="E172" s="207"/>
      <c r="F172" s="207"/>
      <c r="G172" s="207"/>
      <c r="H172" s="207"/>
      <c r="I172" s="207"/>
      <c r="J172" s="207"/>
    </row>
  </sheetData>
  <sortState ref="L3:O34">
    <sortCondition ref="L3:L34"/>
    <sortCondition descending="1" ref="N3:N34"/>
    <sortCondition ref="M3:M34"/>
  </sortState>
  <mergeCells count="3">
    <mergeCell ref="G1:H1"/>
    <mergeCell ref="G20:H20"/>
    <mergeCell ref="G62:H62"/>
  </mergeCells>
  <pageMargins left="0.2" right="0.2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E88"/>
  <sheetViews>
    <sheetView workbookViewId="0">
      <selection activeCell="S19" sqref="S19"/>
    </sheetView>
  </sheetViews>
  <sheetFormatPr defaultColWidth="9.140625" defaultRowHeight="15"/>
  <cols>
    <col min="1" max="1" width="3" style="59" customWidth="1"/>
    <col min="2" max="2" width="4.85546875" style="59" customWidth="1"/>
    <col min="3" max="3" width="9.140625" style="59"/>
    <col min="4" max="4" width="0.5703125" style="59" customWidth="1"/>
    <col min="5" max="5" width="26.42578125" style="59" customWidth="1"/>
    <col min="6" max="6" width="27.140625" style="59" customWidth="1"/>
    <col min="7" max="7" width="5" style="59" customWidth="1"/>
    <col min="8" max="8" width="5.28515625" style="59" customWidth="1"/>
    <col min="9" max="9" width="28" style="59" customWidth="1"/>
    <col min="10" max="10" width="5.85546875" style="59" customWidth="1"/>
    <col min="11" max="11" width="14.85546875" style="59" customWidth="1"/>
    <col min="12" max="12" width="6.140625" style="59" customWidth="1"/>
    <col min="13" max="13" width="28.42578125" style="59" customWidth="1"/>
    <col min="14" max="14" width="8.28515625" style="59" customWidth="1"/>
    <col min="15" max="15" width="7.85546875" style="59" customWidth="1"/>
    <col min="16" max="16" width="3.42578125" style="59" customWidth="1"/>
    <col min="17" max="17" width="6.140625" style="59" customWidth="1"/>
    <col min="18" max="18" width="5.5703125" style="60" customWidth="1"/>
    <col min="19" max="16384" width="9.140625" style="59"/>
  </cols>
  <sheetData>
    <row r="1" spans="1:31" ht="21">
      <c r="A1" s="85" t="s">
        <v>244</v>
      </c>
      <c r="G1" s="314" t="s">
        <v>179</v>
      </c>
      <c r="H1" s="314"/>
      <c r="K1" s="17"/>
      <c r="L1" s="68"/>
      <c r="M1" s="19" t="s">
        <v>301</v>
      </c>
      <c r="N1" s="2"/>
      <c r="O1" s="68"/>
      <c r="P1" s="19"/>
      <c r="Q1" s="4"/>
      <c r="R1" s="306"/>
    </row>
    <row r="2" spans="1:31" ht="15.75" thickBot="1">
      <c r="E2" s="53" t="s">
        <v>168</v>
      </c>
      <c r="F2" s="53" t="s">
        <v>169</v>
      </c>
      <c r="G2" s="99" t="s">
        <v>180</v>
      </c>
      <c r="H2" s="99" t="s">
        <v>181</v>
      </c>
      <c r="I2" s="97" t="s">
        <v>182</v>
      </c>
      <c r="J2" s="98" t="s">
        <v>183</v>
      </c>
      <c r="K2" s="228"/>
      <c r="L2" s="226" t="s">
        <v>225</v>
      </c>
      <c r="M2" s="182" t="s">
        <v>188</v>
      </c>
      <c r="N2" s="182" t="s">
        <v>186</v>
      </c>
      <c r="O2" s="182" t="s">
        <v>187</v>
      </c>
      <c r="P2" s="182" t="s">
        <v>302</v>
      </c>
      <c r="Q2" s="183" t="s">
        <v>192</v>
      </c>
      <c r="R2" s="303"/>
      <c r="S2" s="4" t="s">
        <v>164</v>
      </c>
      <c r="X2" s="59" t="s">
        <v>25</v>
      </c>
      <c r="Y2" s="59" t="s">
        <v>115</v>
      </c>
      <c r="Z2" s="59" t="s">
        <v>116</v>
      </c>
      <c r="AA2" s="59" t="s">
        <v>117</v>
      </c>
      <c r="AD2" s="15" t="s">
        <v>119</v>
      </c>
      <c r="AE2" s="59" t="s">
        <v>120</v>
      </c>
    </row>
    <row r="3" spans="1:31">
      <c r="A3" s="112">
        <v>1</v>
      </c>
      <c r="B3" s="113">
        <v>0.25</v>
      </c>
      <c r="C3" s="114" t="s">
        <v>0</v>
      </c>
      <c r="D3" s="112"/>
      <c r="E3" s="211" t="s">
        <v>152</v>
      </c>
      <c r="F3" s="115" t="s">
        <v>150</v>
      </c>
      <c r="G3" s="112">
        <v>21</v>
      </c>
      <c r="H3" s="112">
        <v>14</v>
      </c>
      <c r="I3" s="211" t="s">
        <v>152</v>
      </c>
      <c r="J3" s="68">
        <f>G3-H3</f>
        <v>7</v>
      </c>
      <c r="K3" s="228"/>
      <c r="L3" s="227" t="s">
        <v>7</v>
      </c>
      <c r="M3" s="214" t="s">
        <v>153</v>
      </c>
      <c r="N3" s="111">
        <f>COUNTIF('Night ONE'!I$3:I$50,M3)+COUNTIF('NIGHT TWO'!I$3:I$155,M3)+COUNTIF(I$3:I$81,M3)</f>
        <v>8</v>
      </c>
      <c r="O3" s="184">
        <f t="shared" ref="O3:O8" si="0">11-N3</f>
        <v>3</v>
      </c>
      <c r="P3" s="184"/>
      <c r="Q3" s="304">
        <v>54</v>
      </c>
      <c r="R3" s="306"/>
      <c r="S3" s="207" t="s">
        <v>152</v>
      </c>
      <c r="X3" s="59">
        <v>1</v>
      </c>
      <c r="Y3" s="59">
        <v>1</v>
      </c>
      <c r="AA3" s="59">
        <v>2</v>
      </c>
      <c r="AC3" s="59">
        <v>1</v>
      </c>
      <c r="AD3" s="59">
        <v>2</v>
      </c>
      <c r="AE3" s="59">
        <v>2</v>
      </c>
    </row>
    <row r="4" spans="1:31">
      <c r="A4" s="112">
        <v>2</v>
      </c>
      <c r="B4" s="112"/>
      <c r="C4" s="114" t="s">
        <v>2</v>
      </c>
      <c r="D4" s="112"/>
      <c r="E4" s="211" t="s">
        <v>151</v>
      </c>
      <c r="F4" s="115" t="s">
        <v>236</v>
      </c>
      <c r="G4" s="112">
        <v>21</v>
      </c>
      <c r="H4" s="112">
        <v>7</v>
      </c>
      <c r="I4" s="115" t="s">
        <v>236</v>
      </c>
      <c r="J4" s="68">
        <f t="shared" ref="J4:J18" si="1">G4-H4</f>
        <v>14</v>
      </c>
      <c r="K4" s="228"/>
      <c r="L4" s="227" t="s">
        <v>7</v>
      </c>
      <c r="M4" s="214" t="s">
        <v>251</v>
      </c>
      <c r="N4" s="111">
        <f>COUNTIF('Night ONE'!I$3:I$50,M4)+COUNTIF('NIGHT TWO'!I$3:I$155,M4)+COUNTIF(I$3:I$81,M4)</f>
        <v>5</v>
      </c>
      <c r="O4" s="105">
        <f t="shared" si="0"/>
        <v>6</v>
      </c>
      <c r="P4" s="105"/>
      <c r="Q4" s="12">
        <v>6</v>
      </c>
      <c r="R4" s="306"/>
      <c r="S4" s="207" t="s">
        <v>143</v>
      </c>
      <c r="X4" s="59">
        <v>2</v>
      </c>
      <c r="Y4" s="59">
        <v>1</v>
      </c>
      <c r="Z4" s="59">
        <v>1</v>
      </c>
      <c r="AA4" s="59">
        <v>1</v>
      </c>
      <c r="AC4" s="59">
        <v>2</v>
      </c>
      <c r="AD4" s="59">
        <v>2</v>
      </c>
      <c r="AE4" s="59">
        <v>2</v>
      </c>
    </row>
    <row r="5" spans="1:31">
      <c r="A5" s="104">
        <v>3</v>
      </c>
      <c r="B5" s="116">
        <v>0.27083333333333331</v>
      </c>
      <c r="C5" s="117" t="s">
        <v>0</v>
      </c>
      <c r="D5" s="110"/>
      <c r="E5" s="213" t="s">
        <v>143</v>
      </c>
      <c r="F5" s="118" t="s">
        <v>148</v>
      </c>
      <c r="G5" s="104">
        <v>21</v>
      </c>
      <c r="H5" s="104">
        <v>16</v>
      </c>
      <c r="I5" s="118" t="s">
        <v>148</v>
      </c>
      <c r="J5" s="68">
        <f t="shared" si="1"/>
        <v>5</v>
      </c>
      <c r="K5" s="228"/>
      <c r="L5" s="227" t="s">
        <v>7</v>
      </c>
      <c r="M5" s="214" t="s">
        <v>313</v>
      </c>
      <c r="N5" s="111">
        <f>COUNTIF('Night ONE'!I$3:I$50,M5)+COUNTIF('NIGHT TWO'!I$3:I$155,M5)+COUNTIF(I$3:I$81,M5)</f>
        <v>5</v>
      </c>
      <c r="O5" s="105">
        <f t="shared" si="0"/>
        <v>6</v>
      </c>
      <c r="P5" s="105"/>
      <c r="Q5" s="12">
        <v>-22</v>
      </c>
      <c r="R5" s="306"/>
      <c r="S5" s="207" t="s">
        <v>159</v>
      </c>
      <c r="X5" s="59">
        <v>9</v>
      </c>
      <c r="Y5" s="59">
        <v>1</v>
      </c>
      <c r="Z5" s="59">
        <v>2</v>
      </c>
      <c r="AC5" s="59">
        <v>9</v>
      </c>
      <c r="AD5" s="59">
        <v>2</v>
      </c>
      <c r="AE5" s="59">
        <v>2</v>
      </c>
    </row>
    <row r="6" spans="1:31">
      <c r="A6" s="104">
        <v>4</v>
      </c>
      <c r="B6" s="104"/>
      <c r="C6" s="117" t="s">
        <v>2</v>
      </c>
      <c r="D6" s="110"/>
      <c r="E6" s="213" t="s">
        <v>144</v>
      </c>
      <c r="F6" s="118" t="s">
        <v>152</v>
      </c>
      <c r="G6" s="104">
        <v>21</v>
      </c>
      <c r="H6" s="104">
        <v>7</v>
      </c>
      <c r="I6" s="213" t="s">
        <v>144</v>
      </c>
      <c r="J6" s="68">
        <f t="shared" si="1"/>
        <v>14</v>
      </c>
      <c r="K6" s="228"/>
      <c r="L6" s="227" t="s">
        <v>7</v>
      </c>
      <c r="M6" s="214" t="s">
        <v>236</v>
      </c>
      <c r="N6" s="111">
        <f>COUNTIF('Night ONE'!I$3:I$50,M6)+COUNTIF('NIGHT TWO'!I$3:I$155,M6)+COUNTIF(I$3:I$81,M6)</f>
        <v>5</v>
      </c>
      <c r="O6" s="105">
        <f t="shared" si="0"/>
        <v>6</v>
      </c>
      <c r="P6" s="105"/>
      <c r="Q6" s="12">
        <v>-19</v>
      </c>
      <c r="R6" s="306"/>
      <c r="S6" s="207" t="s">
        <v>151</v>
      </c>
      <c r="X6" s="59">
        <v>10</v>
      </c>
      <c r="Y6" s="59">
        <v>1</v>
      </c>
      <c r="Z6" s="59">
        <v>1</v>
      </c>
      <c r="AA6" s="59">
        <v>1</v>
      </c>
      <c r="AC6" s="59">
        <v>10</v>
      </c>
      <c r="AD6" s="59">
        <v>2</v>
      </c>
      <c r="AE6" s="59">
        <v>2</v>
      </c>
    </row>
    <row r="7" spans="1:31">
      <c r="A7" s="112">
        <v>5</v>
      </c>
      <c r="B7" s="113">
        <v>0.29166666666666669</v>
      </c>
      <c r="C7" s="114" t="s">
        <v>0</v>
      </c>
      <c r="D7" s="112"/>
      <c r="E7" s="211" t="s">
        <v>236</v>
      </c>
      <c r="F7" s="115" t="s">
        <v>159</v>
      </c>
      <c r="G7" s="112">
        <v>21</v>
      </c>
      <c r="H7" s="112">
        <v>10</v>
      </c>
      <c r="I7" s="115" t="s">
        <v>159</v>
      </c>
      <c r="J7" s="68">
        <f t="shared" si="1"/>
        <v>11</v>
      </c>
      <c r="K7" s="228"/>
      <c r="L7" s="227" t="s">
        <v>7</v>
      </c>
      <c r="M7" s="214" t="s">
        <v>160</v>
      </c>
      <c r="N7" s="111">
        <f>COUNTIF('Night ONE'!I$3:I$50,M7)+COUNTIF('NIGHT TWO'!I$3:I$155,M7)+COUNTIF(I$3:I$81,M7)</f>
        <v>8</v>
      </c>
      <c r="O7" s="105">
        <f t="shared" si="0"/>
        <v>3</v>
      </c>
      <c r="P7" s="105"/>
      <c r="Q7" s="12">
        <v>69</v>
      </c>
      <c r="R7" s="306"/>
      <c r="S7" s="14" t="s">
        <v>150</v>
      </c>
      <c r="X7" s="59">
        <v>17</v>
      </c>
      <c r="Y7" s="59">
        <v>1</v>
      </c>
      <c r="Z7" s="59">
        <v>1</v>
      </c>
      <c r="AA7" s="59">
        <v>1</v>
      </c>
      <c r="AC7" s="59">
        <v>17</v>
      </c>
      <c r="AD7" s="59">
        <v>2</v>
      </c>
      <c r="AE7" s="59">
        <v>2</v>
      </c>
    </row>
    <row r="8" spans="1:31">
      <c r="A8" s="112">
        <v>6</v>
      </c>
      <c r="B8" s="112"/>
      <c r="C8" s="114" t="s">
        <v>2</v>
      </c>
      <c r="D8" s="112"/>
      <c r="E8" s="211" t="s">
        <v>150</v>
      </c>
      <c r="F8" s="115" t="s">
        <v>143</v>
      </c>
      <c r="G8" s="112">
        <v>21</v>
      </c>
      <c r="H8" s="112">
        <v>11</v>
      </c>
      <c r="I8" s="211" t="s">
        <v>150</v>
      </c>
      <c r="J8" s="68">
        <f t="shared" si="1"/>
        <v>10</v>
      </c>
      <c r="K8" s="228"/>
      <c r="L8" s="227" t="s">
        <v>7</v>
      </c>
      <c r="M8" s="214" t="s">
        <v>144</v>
      </c>
      <c r="N8" s="111">
        <f>COUNTIF('Night ONE'!I$3:I$50,M8)+COUNTIF('NIGHT TWO'!I$3:I$155,M8)+COUNTIF(I$3:I$81,M8)</f>
        <v>8</v>
      </c>
      <c r="O8" s="105">
        <f t="shared" si="0"/>
        <v>3</v>
      </c>
      <c r="P8" s="105"/>
      <c r="Q8" s="12">
        <v>73</v>
      </c>
      <c r="R8" s="306"/>
      <c r="S8" s="14" t="s">
        <v>144</v>
      </c>
      <c r="X8" s="59">
        <v>18</v>
      </c>
      <c r="Z8" s="59">
        <v>3</v>
      </c>
      <c r="AC8" s="59">
        <v>18</v>
      </c>
      <c r="AD8" s="59">
        <v>2</v>
      </c>
      <c r="AE8" s="59">
        <v>2</v>
      </c>
    </row>
    <row r="9" spans="1:31">
      <c r="A9" s="104">
        <v>7</v>
      </c>
      <c r="B9" s="116">
        <v>0.3125</v>
      </c>
      <c r="C9" s="117" t="s">
        <v>0</v>
      </c>
      <c r="D9" s="110"/>
      <c r="E9" s="213" t="s">
        <v>148</v>
      </c>
      <c r="F9" s="118" t="s">
        <v>151</v>
      </c>
      <c r="G9" s="104">
        <v>21</v>
      </c>
      <c r="H9" s="105">
        <v>4</v>
      </c>
      <c r="I9" s="213" t="s">
        <v>148</v>
      </c>
      <c r="J9" s="68">
        <f t="shared" si="1"/>
        <v>17</v>
      </c>
      <c r="K9" s="228"/>
      <c r="L9" s="227" t="s">
        <v>7</v>
      </c>
      <c r="M9" s="214" t="s">
        <v>133</v>
      </c>
      <c r="N9" s="111">
        <f>COUNTIF('Night ONE'!I$3:I$50,M9)+COUNTIF('NIGHT TWO'!I$3:I$155,M9)+COUNTIF(I$3:I$81,M9)</f>
        <v>7</v>
      </c>
      <c r="O9" s="105">
        <f t="shared" ref="O9:O34" si="2">11-N9</f>
        <v>4</v>
      </c>
      <c r="P9" s="105"/>
      <c r="Q9" s="12">
        <v>14</v>
      </c>
      <c r="R9" s="306"/>
      <c r="S9" s="14" t="s">
        <v>148</v>
      </c>
      <c r="X9" s="59">
        <v>25</v>
      </c>
      <c r="Y9" s="59">
        <v>1</v>
      </c>
      <c r="Z9" s="59">
        <v>2</v>
      </c>
      <c r="AC9" s="59">
        <v>25</v>
      </c>
      <c r="AD9" s="59">
        <v>2</v>
      </c>
      <c r="AE9" s="59">
        <v>2</v>
      </c>
    </row>
    <row r="10" spans="1:31" ht="15.75" thickBot="1">
      <c r="A10" s="104">
        <v>8</v>
      </c>
      <c r="B10" s="104"/>
      <c r="C10" s="117" t="s">
        <v>2</v>
      </c>
      <c r="D10" s="110"/>
      <c r="E10" s="213" t="s">
        <v>144</v>
      </c>
      <c r="F10" s="118" t="s">
        <v>150</v>
      </c>
      <c r="G10" s="104">
        <v>21</v>
      </c>
      <c r="H10" s="105">
        <v>11</v>
      </c>
      <c r="I10" s="213" t="s">
        <v>144</v>
      </c>
      <c r="J10" s="68">
        <f t="shared" si="1"/>
        <v>10</v>
      </c>
      <c r="K10" s="228"/>
      <c r="L10" s="290" t="s">
        <v>7</v>
      </c>
      <c r="M10" s="291" t="s">
        <v>155</v>
      </c>
      <c r="N10" s="185">
        <f>COUNTIF('Night ONE'!I$3:I$50,M10)+COUNTIF('NIGHT TWO'!I$3:I$155,M10)+COUNTIF(I$3:I$81,M10)</f>
        <v>11</v>
      </c>
      <c r="O10" s="186">
        <f t="shared" si="2"/>
        <v>0</v>
      </c>
      <c r="P10" s="186"/>
      <c r="Q10" s="305">
        <v>127</v>
      </c>
      <c r="R10" s="306"/>
      <c r="S10" s="14" t="s">
        <v>236</v>
      </c>
      <c r="X10" s="59">
        <v>26</v>
      </c>
      <c r="Z10" s="59">
        <v>3</v>
      </c>
      <c r="AC10" s="59">
        <v>26</v>
      </c>
      <c r="AD10" s="59">
        <v>2</v>
      </c>
      <c r="AE10" s="59">
        <v>2</v>
      </c>
    </row>
    <row r="11" spans="1:31">
      <c r="A11" s="112">
        <v>9</v>
      </c>
      <c r="B11" s="113">
        <v>0.33333333333333331</v>
      </c>
      <c r="C11" s="114" t="s">
        <v>0</v>
      </c>
      <c r="D11" s="112"/>
      <c r="E11" s="211" t="s">
        <v>152</v>
      </c>
      <c r="F11" s="115" t="s">
        <v>236</v>
      </c>
      <c r="G11" s="112">
        <v>21</v>
      </c>
      <c r="H11" s="112">
        <v>16</v>
      </c>
      <c r="I11" s="115" t="s">
        <v>236</v>
      </c>
      <c r="J11" s="68">
        <f t="shared" si="1"/>
        <v>5</v>
      </c>
      <c r="K11" s="228"/>
      <c r="L11" s="288" t="s">
        <v>8</v>
      </c>
      <c r="M11" s="289" t="s">
        <v>252</v>
      </c>
      <c r="N11" s="272">
        <f>COUNTIF('Night ONE'!I$3:I$50,M11)+COUNTIF('NIGHT TWO'!I$3:I$155,M11)+COUNTIF(I$3:I$81,M11)</f>
        <v>10</v>
      </c>
      <c r="O11" s="269">
        <f t="shared" si="2"/>
        <v>1</v>
      </c>
      <c r="P11" s="184"/>
      <c r="Q11" s="304">
        <v>78</v>
      </c>
      <c r="R11" s="306"/>
      <c r="AD11" s="59">
        <f>SUM(AD3:AD10)</f>
        <v>16</v>
      </c>
      <c r="AE11" s="59">
        <f>SUM(AE3:AE10)</f>
        <v>16</v>
      </c>
    </row>
    <row r="12" spans="1:31">
      <c r="A12" s="112">
        <v>10</v>
      </c>
      <c r="B12" s="112"/>
      <c r="C12" s="114" t="s">
        <v>2</v>
      </c>
      <c r="D12" s="112"/>
      <c r="E12" s="211" t="s">
        <v>159</v>
      </c>
      <c r="F12" s="115" t="s">
        <v>151</v>
      </c>
      <c r="G12" s="112">
        <v>21</v>
      </c>
      <c r="H12" s="112">
        <v>6</v>
      </c>
      <c r="I12" s="211" t="s">
        <v>159</v>
      </c>
      <c r="J12" s="68">
        <f t="shared" si="1"/>
        <v>15</v>
      </c>
      <c r="K12" s="228"/>
      <c r="L12" s="227" t="s">
        <v>8</v>
      </c>
      <c r="M12" s="218" t="s">
        <v>146</v>
      </c>
      <c r="N12" s="111">
        <f>COUNTIF('Night ONE'!I$3:I$50,M12)+COUNTIF('NIGHT TWO'!I$3:I$155,M12)+COUNTIF(I$3:I$81,M12)</f>
        <v>6</v>
      </c>
      <c r="O12" s="105">
        <f t="shared" si="2"/>
        <v>5</v>
      </c>
      <c r="P12" s="105"/>
      <c r="Q12" s="12">
        <v>-18</v>
      </c>
      <c r="R12" s="306"/>
    </row>
    <row r="13" spans="1:31">
      <c r="A13" s="104">
        <v>11</v>
      </c>
      <c r="B13" s="116">
        <v>0.35416666666666669</v>
      </c>
      <c r="C13" s="117" t="s">
        <v>0</v>
      </c>
      <c r="D13" s="110"/>
      <c r="E13" s="213" t="s">
        <v>143</v>
      </c>
      <c r="F13" s="118" t="s">
        <v>144</v>
      </c>
      <c r="G13" s="104">
        <v>21</v>
      </c>
      <c r="H13" s="105">
        <v>5</v>
      </c>
      <c r="I13" s="118" t="s">
        <v>144</v>
      </c>
      <c r="J13" s="68">
        <f t="shared" si="1"/>
        <v>16</v>
      </c>
      <c r="K13" s="66"/>
      <c r="L13" s="227" t="s">
        <v>8</v>
      </c>
      <c r="M13" s="218" t="s">
        <v>147</v>
      </c>
      <c r="N13" s="111">
        <f>COUNTIF('Night ONE'!I$3:I$50,M13)+COUNTIF('NIGHT TWO'!I$3:I$155,M13)+COUNTIF(I$3:I$81,M13)</f>
        <v>3</v>
      </c>
      <c r="O13" s="105">
        <f t="shared" si="2"/>
        <v>8</v>
      </c>
      <c r="P13" s="105"/>
      <c r="Q13" s="12">
        <v>-64</v>
      </c>
      <c r="R13" s="306"/>
    </row>
    <row r="14" spans="1:31">
      <c r="A14" s="104">
        <v>12</v>
      </c>
      <c r="B14" s="104"/>
      <c r="C14" s="117" t="s">
        <v>2</v>
      </c>
      <c r="D14" s="110"/>
      <c r="E14" s="213" t="s">
        <v>159</v>
      </c>
      <c r="F14" s="118" t="s">
        <v>148</v>
      </c>
      <c r="G14" s="104">
        <v>22</v>
      </c>
      <c r="H14" s="105">
        <v>20</v>
      </c>
      <c r="I14" s="213" t="s">
        <v>159</v>
      </c>
      <c r="J14" s="68">
        <f t="shared" si="1"/>
        <v>2</v>
      </c>
      <c r="K14" s="228"/>
      <c r="L14" s="227" t="s">
        <v>8</v>
      </c>
      <c r="M14" s="218" t="s">
        <v>154</v>
      </c>
      <c r="N14" s="111">
        <f>COUNTIF('Night ONE'!I$3:I$50,M14)+COUNTIF('NIGHT TWO'!I$3:I$155,M14)+COUNTIF(I$3:I$81,M14)</f>
        <v>4</v>
      </c>
      <c r="O14" s="105">
        <f t="shared" si="2"/>
        <v>7</v>
      </c>
      <c r="P14" s="105"/>
      <c r="Q14" s="12">
        <v>-17</v>
      </c>
      <c r="R14" s="306"/>
    </row>
    <row r="15" spans="1:31">
      <c r="A15" s="112">
        <v>13</v>
      </c>
      <c r="B15" s="113">
        <v>0.375</v>
      </c>
      <c r="C15" s="114" t="s">
        <v>0</v>
      </c>
      <c r="D15" s="112"/>
      <c r="E15" s="211" t="s">
        <v>150</v>
      </c>
      <c r="F15" s="115" t="s">
        <v>151</v>
      </c>
      <c r="G15" s="112">
        <v>21</v>
      </c>
      <c r="H15" s="112">
        <v>14</v>
      </c>
      <c r="I15" s="211" t="s">
        <v>150</v>
      </c>
      <c r="J15" s="68">
        <f t="shared" si="1"/>
        <v>7</v>
      </c>
      <c r="K15" s="228"/>
      <c r="L15" s="227" t="s">
        <v>8</v>
      </c>
      <c r="M15" s="218" t="s">
        <v>152</v>
      </c>
      <c r="N15" s="111">
        <f>COUNTIF('Night ONE'!I$3:I$50,M15)+COUNTIF('NIGHT TWO'!I$3:I$155,M15)+COUNTIF(I$3:I$81,M15)</f>
        <v>5</v>
      </c>
      <c r="O15" s="105">
        <f t="shared" si="2"/>
        <v>6</v>
      </c>
      <c r="P15" s="105"/>
      <c r="Q15" s="12">
        <v>-41</v>
      </c>
      <c r="R15" s="306"/>
    </row>
    <row r="16" spans="1:31">
      <c r="A16" s="112">
        <v>14</v>
      </c>
      <c r="B16" s="112"/>
      <c r="C16" s="114" t="s">
        <v>2</v>
      </c>
      <c r="D16" s="112"/>
      <c r="E16" s="211" t="s">
        <v>236</v>
      </c>
      <c r="F16" s="115" t="s">
        <v>148</v>
      </c>
      <c r="G16" s="112">
        <v>21</v>
      </c>
      <c r="H16" s="112">
        <v>15</v>
      </c>
      <c r="I16" s="211" t="s">
        <v>236</v>
      </c>
      <c r="J16" s="68">
        <f t="shared" si="1"/>
        <v>6</v>
      </c>
      <c r="K16" s="228"/>
      <c r="L16" s="227" t="s">
        <v>8</v>
      </c>
      <c r="M16" s="218" t="s">
        <v>306</v>
      </c>
      <c r="N16" s="111">
        <f>COUNTIF('Night ONE'!I$3:I$50,M16)+COUNTIF('NIGHT TWO'!I$3:I$155,M16)+COUNTIF(I$3:I$81,M16)</f>
        <v>5</v>
      </c>
      <c r="O16" s="105">
        <f t="shared" si="2"/>
        <v>6</v>
      </c>
      <c r="P16" s="105"/>
      <c r="Q16" s="12">
        <v>12</v>
      </c>
      <c r="R16" s="306"/>
    </row>
    <row r="17" spans="1:26">
      <c r="A17" s="104">
        <v>15</v>
      </c>
      <c r="B17" s="116">
        <v>0.39583333333333331</v>
      </c>
      <c r="C17" s="117" t="s">
        <v>0</v>
      </c>
      <c r="D17" s="110"/>
      <c r="E17" s="213" t="s">
        <v>144</v>
      </c>
      <c r="F17" s="118" t="s">
        <v>159</v>
      </c>
      <c r="G17" s="104">
        <v>21</v>
      </c>
      <c r="H17" s="105">
        <v>18</v>
      </c>
      <c r="I17" s="118" t="s">
        <v>159</v>
      </c>
      <c r="J17" s="68">
        <f t="shared" si="1"/>
        <v>3</v>
      </c>
      <c r="K17" s="228"/>
      <c r="L17" s="227" t="s">
        <v>8</v>
      </c>
      <c r="M17" s="218" t="s">
        <v>142</v>
      </c>
      <c r="N17" s="111">
        <f>COUNTIF('Night ONE'!I$3:I$50,M17)+COUNTIF('NIGHT TWO'!I$3:I$155,M17)+COUNTIF(I$3:I$81,M17)</f>
        <v>4</v>
      </c>
      <c r="O17" s="105">
        <f t="shared" si="2"/>
        <v>7</v>
      </c>
      <c r="P17" s="105"/>
      <c r="Q17" s="12">
        <v>9</v>
      </c>
      <c r="R17" s="306"/>
    </row>
    <row r="18" spans="1:26" ht="15.75" thickBot="1">
      <c r="A18" s="104">
        <v>16</v>
      </c>
      <c r="B18" s="104"/>
      <c r="C18" s="117" t="s">
        <v>2</v>
      </c>
      <c r="D18" s="110"/>
      <c r="E18" s="213" t="s">
        <v>152</v>
      </c>
      <c r="F18" s="118" t="s">
        <v>143</v>
      </c>
      <c r="G18" s="104">
        <v>21</v>
      </c>
      <c r="H18" s="105">
        <v>13</v>
      </c>
      <c r="I18" s="213" t="s">
        <v>152</v>
      </c>
      <c r="J18" s="68">
        <f t="shared" si="1"/>
        <v>8</v>
      </c>
      <c r="K18" s="228"/>
      <c r="L18" s="290" t="s">
        <v>8</v>
      </c>
      <c r="M18" s="293" t="s">
        <v>159</v>
      </c>
      <c r="N18" s="185">
        <f>COUNTIF('Night ONE'!I$3:I$50,M18)+COUNTIF('NIGHT TWO'!I$3:I$155,M18)+COUNTIF(I$3:I$81,M18)</f>
        <v>9</v>
      </c>
      <c r="O18" s="186">
        <f t="shared" si="2"/>
        <v>2</v>
      </c>
      <c r="P18" s="186"/>
      <c r="Q18" s="305">
        <v>66</v>
      </c>
      <c r="R18" s="306"/>
    </row>
    <row r="19" spans="1:26">
      <c r="C19" s="18"/>
      <c r="F19" s="14"/>
      <c r="K19" s="228"/>
      <c r="L19" s="288" t="s">
        <v>9</v>
      </c>
      <c r="M19" s="292" t="s">
        <v>148</v>
      </c>
      <c r="N19" s="272">
        <f>COUNTIF('Night ONE'!I$3:I$50,M19)+COUNTIF('NIGHT TWO'!I$3:I$155,M19)+COUNTIF(I$3:I$81,M19)</f>
        <v>4</v>
      </c>
      <c r="O19" s="184">
        <f t="shared" si="2"/>
        <v>7</v>
      </c>
      <c r="P19" s="184"/>
      <c r="Q19" s="304">
        <v>-21</v>
      </c>
      <c r="R19" s="306"/>
    </row>
    <row r="20" spans="1:26">
      <c r="C20" s="18"/>
      <c r="F20" s="14"/>
      <c r="K20" s="228"/>
      <c r="L20" s="227" t="s">
        <v>9</v>
      </c>
      <c r="M20" s="219" t="s">
        <v>161</v>
      </c>
      <c r="N20" s="111">
        <f>COUNTIF('Night ONE'!I$3:I$50,M20)+COUNTIF('NIGHT TWO'!I$3:I$155,M20)+COUNTIF(I$3:I$81,M20)</f>
        <v>4</v>
      </c>
      <c r="O20" s="105">
        <f t="shared" si="2"/>
        <v>7</v>
      </c>
      <c r="P20" s="105"/>
      <c r="Q20" s="12">
        <v>-20</v>
      </c>
      <c r="R20" s="306"/>
    </row>
    <row r="21" spans="1:26">
      <c r="C21" s="18"/>
      <c r="F21" s="14"/>
      <c r="K21" s="228"/>
      <c r="L21" s="227" t="s">
        <v>9</v>
      </c>
      <c r="M21" s="219" t="s">
        <v>157</v>
      </c>
      <c r="N21" s="111">
        <f>COUNTIF('Night ONE'!I$3:I$50,M21)+COUNTIF('NIGHT TWO'!I$3:I$155,M21)+COUNTIF(I$3:I$81,M21)</f>
        <v>4</v>
      </c>
      <c r="O21" s="105">
        <f t="shared" si="2"/>
        <v>7</v>
      </c>
      <c r="P21" s="105"/>
      <c r="Q21" s="12">
        <v>-23</v>
      </c>
      <c r="R21" s="306"/>
    </row>
    <row r="22" spans="1:26" ht="21">
      <c r="A22" s="85" t="s">
        <v>245</v>
      </c>
      <c r="C22" s="18"/>
      <c r="F22" s="14"/>
      <c r="G22" s="314" t="s">
        <v>179</v>
      </c>
      <c r="H22" s="314"/>
      <c r="K22" s="228"/>
      <c r="L22" s="227" t="s">
        <v>9</v>
      </c>
      <c r="M22" s="219" t="s">
        <v>150</v>
      </c>
      <c r="N22" s="111">
        <f>COUNTIF('Night ONE'!I$3:I$50,M22)+COUNTIF('NIGHT TWO'!I$3:I$155,M22)+COUNTIF(I$3:I$81,M22)</f>
        <v>5</v>
      </c>
      <c r="O22" s="105">
        <f t="shared" si="2"/>
        <v>6</v>
      </c>
      <c r="P22" s="105"/>
      <c r="Q22" s="12">
        <v>-10</v>
      </c>
      <c r="R22" s="306"/>
    </row>
    <row r="23" spans="1:26">
      <c r="C23" s="18"/>
      <c r="E23" s="53" t="s">
        <v>168</v>
      </c>
      <c r="F23" s="53" t="s">
        <v>169</v>
      </c>
      <c r="G23" s="99" t="s">
        <v>180</v>
      </c>
      <c r="H23" s="99" t="s">
        <v>181</v>
      </c>
      <c r="I23" s="97" t="s">
        <v>182</v>
      </c>
      <c r="J23" s="98" t="s">
        <v>183</v>
      </c>
      <c r="K23" s="228"/>
      <c r="L23" s="227" t="s">
        <v>9</v>
      </c>
      <c r="M23" s="219" t="s">
        <v>162</v>
      </c>
      <c r="N23" s="111">
        <f>COUNTIF('Night ONE'!I$3:I$50,M23)+COUNTIF('NIGHT TWO'!I$3:I$155,M23)+COUNTIF(I$3:I$81,M23)</f>
        <v>6</v>
      </c>
      <c r="O23" s="105">
        <f t="shared" si="2"/>
        <v>5</v>
      </c>
      <c r="P23" s="105"/>
      <c r="Q23" s="12">
        <v>4</v>
      </c>
      <c r="R23" s="306"/>
      <c r="S23" s="4" t="s">
        <v>165</v>
      </c>
      <c r="V23" s="67"/>
      <c r="W23" s="67"/>
      <c r="X23" s="67"/>
      <c r="Y23" s="67"/>
      <c r="Z23" s="67"/>
    </row>
    <row r="24" spans="1:26">
      <c r="A24" s="112">
        <v>1</v>
      </c>
      <c r="B24" s="113">
        <v>0.25</v>
      </c>
      <c r="C24" s="114" t="s">
        <v>1</v>
      </c>
      <c r="D24" s="112"/>
      <c r="E24" s="211" t="s">
        <v>146</v>
      </c>
      <c r="F24" s="115" t="s">
        <v>250</v>
      </c>
      <c r="G24" s="211">
        <v>21</v>
      </c>
      <c r="H24" s="112">
        <v>17</v>
      </c>
      <c r="I24" s="211" t="s">
        <v>146</v>
      </c>
      <c r="J24" s="68">
        <f>G24-H24</f>
        <v>4</v>
      </c>
      <c r="K24" s="228"/>
      <c r="L24" s="227" t="s">
        <v>9</v>
      </c>
      <c r="M24" s="219" t="s">
        <v>156</v>
      </c>
      <c r="N24" s="111">
        <f>COUNTIF('Night ONE'!I$3:I$50,M24)+COUNTIF('NIGHT TWO'!I$3:I$155,M24)+COUNTIF(I$3:I$81,M24)</f>
        <v>5</v>
      </c>
      <c r="O24" s="105">
        <f t="shared" si="2"/>
        <v>6</v>
      </c>
      <c r="P24" s="105"/>
      <c r="Q24" s="12">
        <v>-38</v>
      </c>
      <c r="R24" s="306"/>
      <c r="S24" s="209" t="s">
        <v>146</v>
      </c>
      <c r="V24" s="67"/>
      <c r="W24" s="67"/>
      <c r="X24" s="84"/>
      <c r="Y24" s="67"/>
      <c r="Z24" s="67"/>
    </row>
    <row r="25" spans="1:26">
      <c r="A25" s="112">
        <v>2</v>
      </c>
      <c r="B25" s="112"/>
      <c r="C25" s="114" t="s">
        <v>3</v>
      </c>
      <c r="D25" s="112"/>
      <c r="E25" s="211" t="s">
        <v>145</v>
      </c>
      <c r="F25" s="115" t="s">
        <v>155</v>
      </c>
      <c r="G25" s="211">
        <v>21</v>
      </c>
      <c r="H25" s="112">
        <v>5</v>
      </c>
      <c r="I25" s="115" t="s">
        <v>155</v>
      </c>
      <c r="J25" s="68">
        <f t="shared" ref="J25:J39" si="3">G25-H25</f>
        <v>16</v>
      </c>
      <c r="K25" s="228"/>
      <c r="L25" s="227" t="s">
        <v>9</v>
      </c>
      <c r="M25" s="219" t="s">
        <v>250</v>
      </c>
      <c r="N25" s="111">
        <f>COUNTIF('Night ONE'!I$3:I$50,M25)+COUNTIF('NIGHT TWO'!I$3:I$155,M25)+COUNTIF(I$3:I$81,M25)</f>
        <v>7</v>
      </c>
      <c r="O25" s="105">
        <f t="shared" si="2"/>
        <v>4</v>
      </c>
      <c r="P25" s="105"/>
      <c r="Q25" s="12">
        <v>62</v>
      </c>
      <c r="R25" s="306"/>
      <c r="S25" s="209" t="s">
        <v>137</v>
      </c>
      <c r="V25" s="67"/>
      <c r="W25" s="67"/>
      <c r="X25" s="67"/>
      <c r="Y25" s="67"/>
      <c r="Z25" s="67"/>
    </row>
    <row r="26" spans="1:26" ht="15.75" thickBot="1">
      <c r="A26" s="104">
        <v>3</v>
      </c>
      <c r="B26" s="116">
        <v>0.27083333333333331</v>
      </c>
      <c r="C26" s="117" t="s">
        <v>1</v>
      </c>
      <c r="D26" s="110"/>
      <c r="E26" s="213" t="s">
        <v>137</v>
      </c>
      <c r="F26" s="118" t="s">
        <v>156</v>
      </c>
      <c r="G26" s="215">
        <v>21</v>
      </c>
      <c r="H26" s="104">
        <v>18</v>
      </c>
      <c r="I26" s="118" t="s">
        <v>156</v>
      </c>
      <c r="J26" s="68">
        <f t="shared" si="3"/>
        <v>3</v>
      </c>
      <c r="K26" s="228"/>
      <c r="L26" s="290" t="s">
        <v>9</v>
      </c>
      <c r="M26" s="295" t="s">
        <v>239</v>
      </c>
      <c r="N26" s="185">
        <f>COUNTIF('Night ONE'!I$3:I$50,M26)+COUNTIF('NIGHT TWO'!I$3:I$155,M26)+COUNTIF(I$3:I$81,M26)</f>
        <v>7</v>
      </c>
      <c r="O26" s="186">
        <f t="shared" si="2"/>
        <v>4</v>
      </c>
      <c r="P26" s="186"/>
      <c r="Q26" s="305">
        <v>34</v>
      </c>
      <c r="R26" s="306"/>
      <c r="S26" s="209" t="s">
        <v>147</v>
      </c>
      <c r="V26" s="67"/>
      <c r="W26" s="67"/>
      <c r="X26" s="67"/>
      <c r="Y26" s="67"/>
      <c r="Z26" s="67"/>
    </row>
    <row r="27" spans="1:26">
      <c r="A27" s="104">
        <v>4</v>
      </c>
      <c r="B27" s="104"/>
      <c r="C27" s="117" t="s">
        <v>3</v>
      </c>
      <c r="D27" s="110"/>
      <c r="E27" s="213" t="s">
        <v>133</v>
      </c>
      <c r="F27" s="118" t="s">
        <v>146</v>
      </c>
      <c r="G27" s="215">
        <v>21</v>
      </c>
      <c r="H27" s="104">
        <v>17</v>
      </c>
      <c r="I27" s="213" t="s">
        <v>133</v>
      </c>
      <c r="J27" s="68">
        <f t="shared" si="3"/>
        <v>4</v>
      </c>
      <c r="K27" s="228"/>
      <c r="L27" s="288" t="s">
        <v>10</v>
      </c>
      <c r="M27" s="294" t="s">
        <v>304</v>
      </c>
      <c r="N27" s="272">
        <f>COUNTIF('Night ONE'!I$3:I$50,M27)+COUNTIF('NIGHT TWO'!I$3:I$155,M27)+COUNTIF(I$3:I$81,M27)</f>
        <v>3</v>
      </c>
      <c r="O27" s="184">
        <f t="shared" si="2"/>
        <v>8</v>
      </c>
      <c r="P27" s="184"/>
      <c r="Q27" s="304">
        <v>-47</v>
      </c>
      <c r="R27" s="306"/>
      <c r="S27" s="209" t="s">
        <v>145</v>
      </c>
      <c r="V27" s="67"/>
      <c r="W27" s="67"/>
      <c r="X27" s="84"/>
      <c r="Y27" s="67"/>
      <c r="Z27" s="67"/>
    </row>
    <row r="28" spans="1:26">
      <c r="A28" s="112">
        <v>5</v>
      </c>
      <c r="B28" s="113">
        <v>0.29166666666666669</v>
      </c>
      <c r="C28" s="114" t="s">
        <v>1</v>
      </c>
      <c r="D28" s="112"/>
      <c r="E28" s="211" t="s">
        <v>155</v>
      </c>
      <c r="F28" s="115" t="s">
        <v>147</v>
      </c>
      <c r="G28" s="211">
        <v>21</v>
      </c>
      <c r="H28" s="112">
        <v>7</v>
      </c>
      <c r="I28" s="211" t="s">
        <v>155</v>
      </c>
      <c r="J28" s="68">
        <f t="shared" si="3"/>
        <v>14</v>
      </c>
      <c r="K28" s="228"/>
      <c r="L28" s="227" t="s">
        <v>10</v>
      </c>
      <c r="M28" s="221" t="s">
        <v>138</v>
      </c>
      <c r="N28" s="111">
        <f>COUNTIF('Night ONE'!I$3:I$50,M28)+COUNTIF('NIGHT TWO'!I$3:I$155,M28)+COUNTIF(I$3:I$81,M28)</f>
        <v>5</v>
      </c>
      <c r="O28" s="105">
        <f t="shared" si="2"/>
        <v>6</v>
      </c>
      <c r="P28" s="105"/>
      <c r="Q28" s="12">
        <v>26</v>
      </c>
      <c r="R28" s="306"/>
      <c r="S28" s="78" t="s">
        <v>250</v>
      </c>
      <c r="V28" s="67"/>
      <c r="W28" s="67"/>
      <c r="X28" s="67"/>
      <c r="Y28" s="67"/>
      <c r="Z28" s="67"/>
    </row>
    <row r="29" spans="1:26">
      <c r="A29" s="112">
        <v>6</v>
      </c>
      <c r="B29" s="112"/>
      <c r="C29" s="114" t="s">
        <v>3</v>
      </c>
      <c r="D29" s="112"/>
      <c r="E29" s="211" t="s">
        <v>250</v>
      </c>
      <c r="F29" s="115" t="s">
        <v>137</v>
      </c>
      <c r="G29" s="211">
        <v>21</v>
      </c>
      <c r="H29" s="112">
        <v>3</v>
      </c>
      <c r="I29" s="211" t="s">
        <v>250</v>
      </c>
      <c r="J29" s="68">
        <f t="shared" si="3"/>
        <v>18</v>
      </c>
      <c r="K29" s="228"/>
      <c r="L29" s="227" t="s">
        <v>10</v>
      </c>
      <c r="M29" s="222" t="s">
        <v>158</v>
      </c>
      <c r="N29" s="111">
        <f>COUNTIF('Night ONE'!I$3:I$50,M29)+COUNTIF('NIGHT TWO'!I$3:I$155,M29)+COUNTIF(I$3:I$81,M29)</f>
        <v>2</v>
      </c>
      <c r="O29" s="105">
        <f t="shared" si="2"/>
        <v>9</v>
      </c>
      <c r="P29" s="105"/>
      <c r="Q29" s="12">
        <v>-99</v>
      </c>
      <c r="R29" s="306"/>
      <c r="S29" s="78" t="s">
        <v>133</v>
      </c>
      <c r="T29" s="207"/>
      <c r="V29" s="67"/>
      <c r="W29" s="67"/>
      <c r="X29" s="67"/>
      <c r="Y29" s="67"/>
      <c r="Z29" s="67"/>
    </row>
    <row r="30" spans="1:26">
      <c r="A30" s="104">
        <v>7</v>
      </c>
      <c r="B30" s="116">
        <v>0.3125</v>
      </c>
      <c r="C30" s="117" t="s">
        <v>1</v>
      </c>
      <c r="D30" s="110"/>
      <c r="E30" s="213" t="s">
        <v>156</v>
      </c>
      <c r="F30" s="118" t="s">
        <v>145</v>
      </c>
      <c r="G30" s="215">
        <v>24</v>
      </c>
      <c r="H30" s="105">
        <v>22</v>
      </c>
      <c r="I30" s="118" t="s">
        <v>145</v>
      </c>
      <c r="J30" s="68">
        <f t="shared" si="3"/>
        <v>2</v>
      </c>
      <c r="K30" s="228"/>
      <c r="L30" s="227" t="s">
        <v>10</v>
      </c>
      <c r="M30" s="221" t="s">
        <v>145</v>
      </c>
      <c r="N30" s="111">
        <f>COUNTIF('Night ONE'!I$3:I$50,M30)+COUNTIF('NIGHT TWO'!I$3:I$155,M30)+COUNTIF(I$3:I$81,M30)</f>
        <v>9</v>
      </c>
      <c r="O30" s="105">
        <f t="shared" si="2"/>
        <v>2</v>
      </c>
      <c r="P30" s="105"/>
      <c r="Q30" s="12">
        <v>56</v>
      </c>
      <c r="R30" s="306"/>
      <c r="S30" s="78" t="s">
        <v>156</v>
      </c>
      <c r="V30" s="67"/>
      <c r="W30" s="67"/>
      <c r="X30" s="67"/>
      <c r="Y30" s="67"/>
      <c r="Z30" s="67"/>
    </row>
    <row r="31" spans="1:26">
      <c r="A31" s="104">
        <v>8</v>
      </c>
      <c r="B31" s="104"/>
      <c r="C31" s="117" t="s">
        <v>3</v>
      </c>
      <c r="D31" s="110"/>
      <c r="E31" s="213" t="s">
        <v>133</v>
      </c>
      <c r="F31" s="118" t="s">
        <v>250</v>
      </c>
      <c r="G31" s="215">
        <v>21</v>
      </c>
      <c r="H31" s="105">
        <v>11</v>
      </c>
      <c r="I31" s="213" t="s">
        <v>133</v>
      </c>
      <c r="J31" s="68">
        <f t="shared" si="3"/>
        <v>10</v>
      </c>
      <c r="K31" s="228"/>
      <c r="L31" s="227" t="s">
        <v>10</v>
      </c>
      <c r="M31" s="221" t="s">
        <v>143</v>
      </c>
      <c r="N31" s="111">
        <f>COUNTIF('Night ONE'!I$3:I$50,M31)+COUNTIF('NIGHT TWO'!I$3:I$155,M31)+COUNTIF(I$3:I$81,M31)</f>
        <v>2</v>
      </c>
      <c r="O31" s="105">
        <f t="shared" si="2"/>
        <v>9</v>
      </c>
      <c r="P31" s="105"/>
      <c r="Q31" s="12">
        <v>-83</v>
      </c>
      <c r="R31" s="306"/>
      <c r="S31" s="78" t="s">
        <v>155</v>
      </c>
      <c r="V31" s="67"/>
      <c r="W31" s="67"/>
      <c r="X31" s="67"/>
      <c r="Y31" s="67"/>
      <c r="Z31" s="67"/>
    </row>
    <row r="32" spans="1:26">
      <c r="A32" s="112">
        <v>9</v>
      </c>
      <c r="B32" s="113">
        <v>0.33333333333333331</v>
      </c>
      <c r="C32" s="114" t="s">
        <v>1</v>
      </c>
      <c r="D32" s="112"/>
      <c r="E32" s="211" t="s">
        <v>146</v>
      </c>
      <c r="F32" s="115" t="s">
        <v>155</v>
      </c>
      <c r="G32" s="211">
        <v>21</v>
      </c>
      <c r="H32" s="112">
        <v>4</v>
      </c>
      <c r="I32" s="115" t="s">
        <v>155</v>
      </c>
      <c r="J32" s="68">
        <f t="shared" si="3"/>
        <v>17</v>
      </c>
      <c r="K32" s="228"/>
      <c r="L32" s="227" t="s">
        <v>10</v>
      </c>
      <c r="M32" s="221" t="s">
        <v>137</v>
      </c>
      <c r="N32" s="111">
        <f>COUNTIF('Night ONE'!I$3:I$50,M32)+COUNTIF('NIGHT TWO'!I$3:I$155,M32)+COUNTIF(I$3:I$81,M32)</f>
        <v>2</v>
      </c>
      <c r="O32" s="105">
        <f t="shared" si="2"/>
        <v>9</v>
      </c>
      <c r="P32" s="105"/>
      <c r="Q32" s="12">
        <v>-64</v>
      </c>
      <c r="R32" s="306"/>
      <c r="V32" s="67"/>
      <c r="W32" s="67"/>
      <c r="X32" s="67"/>
      <c r="Y32" s="67"/>
      <c r="Z32" s="67"/>
    </row>
    <row r="33" spans="1:19">
      <c r="A33" s="112">
        <v>10</v>
      </c>
      <c r="B33" s="112"/>
      <c r="C33" s="114" t="s">
        <v>3</v>
      </c>
      <c r="D33" s="112"/>
      <c r="E33" s="211" t="s">
        <v>147</v>
      </c>
      <c r="F33" s="115" t="s">
        <v>145</v>
      </c>
      <c r="G33" s="211">
        <v>21</v>
      </c>
      <c r="H33" s="112">
        <v>5</v>
      </c>
      <c r="I33" s="115" t="s">
        <v>145</v>
      </c>
      <c r="J33" s="68">
        <f t="shared" si="3"/>
        <v>16</v>
      </c>
      <c r="K33" s="228"/>
      <c r="L33" s="227" t="s">
        <v>10</v>
      </c>
      <c r="M33" s="221" t="s">
        <v>151</v>
      </c>
      <c r="N33" s="111">
        <f>COUNTIF('Night ONE'!I$3:I$50,M33)+COUNTIF('NIGHT TWO'!I$3:I$155,M33)+COUNTIF(I$3:I$81,M33)</f>
        <v>2</v>
      </c>
      <c r="O33" s="105">
        <f t="shared" si="2"/>
        <v>9</v>
      </c>
      <c r="P33" s="105"/>
      <c r="Q33" s="12">
        <v>-81</v>
      </c>
      <c r="R33" s="306"/>
    </row>
    <row r="34" spans="1:19" ht="15.75" thickBot="1">
      <c r="A34" s="104">
        <v>11</v>
      </c>
      <c r="B34" s="116">
        <v>0.35416666666666669</v>
      </c>
      <c r="C34" s="117" t="s">
        <v>1</v>
      </c>
      <c r="D34" s="110"/>
      <c r="E34" s="213" t="s">
        <v>137</v>
      </c>
      <c r="F34" s="118" t="s">
        <v>133</v>
      </c>
      <c r="G34" s="215">
        <v>21</v>
      </c>
      <c r="H34" s="105">
        <v>9</v>
      </c>
      <c r="I34" s="118" t="s">
        <v>133</v>
      </c>
      <c r="J34" s="68">
        <f t="shared" si="3"/>
        <v>12</v>
      </c>
      <c r="K34" s="228"/>
      <c r="L34" s="227" t="s">
        <v>10</v>
      </c>
      <c r="M34" s="221" t="s">
        <v>149</v>
      </c>
      <c r="N34" s="111">
        <f>COUNTIF('Night ONE'!I$3:I$50,M34)+COUNTIF('NIGHT TWO'!I$3:I$155,M34)+COUNTIF(I$3:I$81,M34)</f>
        <v>6</v>
      </c>
      <c r="O34" s="186">
        <f t="shared" si="2"/>
        <v>5</v>
      </c>
      <c r="P34" s="186"/>
      <c r="Q34" s="305">
        <v>-23</v>
      </c>
      <c r="R34" s="306"/>
    </row>
    <row r="35" spans="1:19">
      <c r="A35" s="104">
        <v>12</v>
      </c>
      <c r="B35" s="104"/>
      <c r="C35" s="117" t="s">
        <v>3</v>
      </c>
      <c r="D35" s="110"/>
      <c r="E35" s="213" t="s">
        <v>147</v>
      </c>
      <c r="F35" s="118" t="s">
        <v>156</v>
      </c>
      <c r="G35" s="215">
        <v>21</v>
      </c>
      <c r="H35" s="105">
        <v>17</v>
      </c>
      <c r="I35" s="213" t="s">
        <v>147</v>
      </c>
      <c r="J35" s="68">
        <f t="shared" si="3"/>
        <v>4</v>
      </c>
      <c r="K35" s="66"/>
    </row>
    <row r="36" spans="1:19">
      <c r="A36" s="112">
        <v>13</v>
      </c>
      <c r="B36" s="113">
        <v>0.375</v>
      </c>
      <c r="C36" s="114" t="s">
        <v>1</v>
      </c>
      <c r="D36" s="112"/>
      <c r="E36" s="211" t="s">
        <v>250</v>
      </c>
      <c r="F36" s="115" t="s">
        <v>145</v>
      </c>
      <c r="G36" s="211">
        <v>21</v>
      </c>
      <c r="H36" s="112">
        <v>16</v>
      </c>
      <c r="I36" s="115" t="s">
        <v>145</v>
      </c>
      <c r="J36" s="68">
        <f t="shared" si="3"/>
        <v>5</v>
      </c>
      <c r="K36" s="66"/>
    </row>
    <row r="37" spans="1:19">
      <c r="A37" s="112">
        <v>14</v>
      </c>
      <c r="B37" s="112"/>
      <c r="C37" s="114" t="s">
        <v>3</v>
      </c>
      <c r="D37" s="112"/>
      <c r="E37" s="211" t="s">
        <v>155</v>
      </c>
      <c r="F37" s="115" t="s">
        <v>156</v>
      </c>
      <c r="G37" s="211">
        <v>21</v>
      </c>
      <c r="H37" s="112">
        <v>3</v>
      </c>
      <c r="I37" s="211" t="s">
        <v>155</v>
      </c>
      <c r="J37" s="68">
        <f t="shared" si="3"/>
        <v>18</v>
      </c>
    </row>
    <row r="38" spans="1:19">
      <c r="A38" s="104">
        <v>15</v>
      </c>
      <c r="B38" s="116">
        <v>0.39583333333333331</v>
      </c>
      <c r="C38" s="117" t="s">
        <v>1</v>
      </c>
      <c r="D38" s="110"/>
      <c r="E38" s="213" t="s">
        <v>133</v>
      </c>
      <c r="F38" s="118" t="s">
        <v>147</v>
      </c>
      <c r="G38" s="215">
        <v>21</v>
      </c>
      <c r="H38" s="105">
        <v>7</v>
      </c>
      <c r="I38" s="213" t="s">
        <v>133</v>
      </c>
      <c r="J38" s="68">
        <f t="shared" si="3"/>
        <v>14</v>
      </c>
    </row>
    <row r="39" spans="1:19">
      <c r="A39" s="104">
        <v>16</v>
      </c>
      <c r="B39" s="104"/>
      <c r="C39" s="117" t="s">
        <v>3</v>
      </c>
      <c r="D39" s="110"/>
      <c r="E39" s="213" t="s">
        <v>146</v>
      </c>
      <c r="F39" s="118" t="s">
        <v>137</v>
      </c>
      <c r="G39" s="215">
        <v>21</v>
      </c>
      <c r="H39" s="105">
        <v>16</v>
      </c>
      <c r="I39" s="213" t="s">
        <v>146</v>
      </c>
      <c r="J39" s="68">
        <f t="shared" si="3"/>
        <v>5</v>
      </c>
    </row>
    <row r="40" spans="1:19">
      <c r="C40" s="18"/>
      <c r="F40" s="14"/>
    </row>
    <row r="41" spans="1:19">
      <c r="C41" s="18"/>
      <c r="F41" s="14"/>
    </row>
    <row r="42" spans="1:19">
      <c r="C42" s="18"/>
      <c r="F42" s="14"/>
    </row>
    <row r="43" spans="1:19" ht="31.7" customHeight="1">
      <c r="A43" s="85" t="s">
        <v>246</v>
      </c>
      <c r="C43" s="18"/>
      <c r="F43" s="14"/>
      <c r="G43" s="314" t="s">
        <v>179</v>
      </c>
      <c r="H43" s="314"/>
    </row>
    <row r="44" spans="1:19">
      <c r="C44" s="18"/>
      <c r="E44" s="53" t="s">
        <v>168</v>
      </c>
      <c r="F44" s="53" t="s">
        <v>169</v>
      </c>
      <c r="G44" s="99" t="s">
        <v>180</v>
      </c>
      <c r="H44" s="99" t="s">
        <v>181</v>
      </c>
      <c r="I44" s="97" t="s">
        <v>182</v>
      </c>
      <c r="J44" s="98" t="s">
        <v>183</v>
      </c>
    </row>
    <row r="45" spans="1:19">
      <c r="A45" s="112">
        <v>1</v>
      </c>
      <c r="B45" s="113">
        <v>0.25</v>
      </c>
      <c r="C45" s="114" t="s">
        <v>0</v>
      </c>
      <c r="D45" s="112"/>
      <c r="E45" s="211" t="s">
        <v>154</v>
      </c>
      <c r="F45" s="115" t="s">
        <v>161</v>
      </c>
      <c r="G45" s="211">
        <v>21</v>
      </c>
      <c r="H45" s="112">
        <v>13</v>
      </c>
      <c r="I45" s="211" t="s">
        <v>154</v>
      </c>
      <c r="J45" s="68">
        <f>G45-H45</f>
        <v>8</v>
      </c>
      <c r="S45" s="4" t="s">
        <v>166</v>
      </c>
    </row>
    <row r="46" spans="1:19">
      <c r="A46" s="112">
        <v>2</v>
      </c>
      <c r="B46" s="112"/>
      <c r="C46" s="114" t="s">
        <v>1</v>
      </c>
      <c r="D46" s="112"/>
      <c r="E46" s="211" t="s">
        <v>158</v>
      </c>
      <c r="F46" s="115" t="s">
        <v>160</v>
      </c>
      <c r="G46" s="211">
        <v>21</v>
      </c>
      <c r="H46" s="112">
        <v>1</v>
      </c>
      <c r="I46" s="115" t="s">
        <v>160</v>
      </c>
      <c r="J46" s="68">
        <f t="shared" ref="J46:J60" si="4">G46-H46</f>
        <v>20</v>
      </c>
      <c r="S46" s="209" t="s">
        <v>154</v>
      </c>
    </row>
    <row r="47" spans="1:19">
      <c r="A47" s="104">
        <v>3</v>
      </c>
      <c r="B47" s="116">
        <v>0.27083333333333331</v>
      </c>
      <c r="C47" s="117" t="s">
        <v>0</v>
      </c>
      <c r="D47" s="110"/>
      <c r="E47" s="213" t="s">
        <v>138</v>
      </c>
      <c r="F47" s="118" t="s">
        <v>162</v>
      </c>
      <c r="G47" s="215">
        <v>21</v>
      </c>
      <c r="H47" s="104">
        <v>16</v>
      </c>
      <c r="I47" s="118" t="s">
        <v>162</v>
      </c>
      <c r="J47" s="68">
        <f t="shared" si="4"/>
        <v>5</v>
      </c>
      <c r="S47" s="209" t="s">
        <v>138</v>
      </c>
    </row>
    <row r="48" spans="1:19">
      <c r="A48" s="104">
        <v>4</v>
      </c>
      <c r="B48" s="104"/>
      <c r="C48" s="117" t="s">
        <v>1</v>
      </c>
      <c r="D48" s="110"/>
      <c r="E48" s="213" t="s">
        <v>153</v>
      </c>
      <c r="F48" s="118" t="s">
        <v>154</v>
      </c>
      <c r="G48" s="215">
        <v>21</v>
      </c>
      <c r="H48" s="104">
        <v>14</v>
      </c>
      <c r="I48" s="213" t="s">
        <v>153</v>
      </c>
      <c r="J48" s="68">
        <f t="shared" si="4"/>
        <v>7</v>
      </c>
      <c r="S48" s="209" t="s">
        <v>142</v>
      </c>
    </row>
    <row r="49" spans="1:19">
      <c r="A49" s="112">
        <v>5</v>
      </c>
      <c r="B49" s="113">
        <v>0.29166666666666669</v>
      </c>
      <c r="C49" s="114" t="s">
        <v>0</v>
      </c>
      <c r="D49" s="112"/>
      <c r="E49" s="211" t="s">
        <v>160</v>
      </c>
      <c r="F49" s="115" t="s">
        <v>142</v>
      </c>
      <c r="G49" s="211">
        <v>21</v>
      </c>
      <c r="H49" s="112">
        <v>5</v>
      </c>
      <c r="I49" s="211" t="s">
        <v>160</v>
      </c>
      <c r="J49" s="68">
        <f t="shared" si="4"/>
        <v>16</v>
      </c>
      <c r="S49" s="209" t="s">
        <v>158</v>
      </c>
    </row>
    <row r="50" spans="1:19">
      <c r="A50" s="112">
        <v>6</v>
      </c>
      <c r="B50" s="112"/>
      <c r="C50" s="114" t="s">
        <v>1</v>
      </c>
      <c r="D50" s="112"/>
      <c r="E50" s="211" t="s">
        <v>161</v>
      </c>
      <c r="F50" s="115" t="s">
        <v>138</v>
      </c>
      <c r="G50" s="211">
        <v>21</v>
      </c>
      <c r="H50" s="112">
        <v>18</v>
      </c>
      <c r="I50" s="211" t="s">
        <v>161</v>
      </c>
      <c r="J50" s="68">
        <f t="shared" si="4"/>
        <v>3</v>
      </c>
      <c r="S50" s="78" t="s">
        <v>161</v>
      </c>
    </row>
    <row r="51" spans="1:19">
      <c r="A51" s="104">
        <v>7</v>
      </c>
      <c r="B51" s="116">
        <v>0.3125</v>
      </c>
      <c r="C51" s="117" t="s">
        <v>0</v>
      </c>
      <c r="D51" s="110"/>
      <c r="E51" s="213" t="s">
        <v>162</v>
      </c>
      <c r="F51" s="118" t="s">
        <v>158</v>
      </c>
      <c r="G51" s="215">
        <v>21</v>
      </c>
      <c r="H51" s="105">
        <v>9</v>
      </c>
      <c r="I51" s="213" t="s">
        <v>162</v>
      </c>
      <c r="J51" s="68">
        <f t="shared" si="4"/>
        <v>12</v>
      </c>
      <c r="S51" s="78" t="s">
        <v>153</v>
      </c>
    </row>
    <row r="52" spans="1:19">
      <c r="A52" s="104">
        <v>8</v>
      </c>
      <c r="B52" s="104"/>
      <c r="C52" s="117" t="s">
        <v>1</v>
      </c>
      <c r="D52" s="110"/>
      <c r="E52" s="213" t="s">
        <v>153</v>
      </c>
      <c r="F52" s="118" t="s">
        <v>161</v>
      </c>
      <c r="G52" s="215">
        <v>21</v>
      </c>
      <c r="H52" s="105">
        <v>8</v>
      </c>
      <c r="I52" s="213" t="s">
        <v>153</v>
      </c>
      <c r="J52" s="68">
        <f t="shared" si="4"/>
        <v>13</v>
      </c>
      <c r="S52" s="78" t="s">
        <v>162</v>
      </c>
    </row>
    <row r="53" spans="1:19">
      <c r="A53" s="112">
        <v>9</v>
      </c>
      <c r="B53" s="113">
        <v>0.33333333333333331</v>
      </c>
      <c r="C53" s="114" t="s">
        <v>0</v>
      </c>
      <c r="D53" s="112"/>
      <c r="E53" s="211" t="s">
        <v>154</v>
      </c>
      <c r="F53" s="115" t="s">
        <v>160</v>
      </c>
      <c r="G53" s="211">
        <v>21</v>
      </c>
      <c r="H53" s="112">
        <v>14</v>
      </c>
      <c r="I53" s="115" t="s">
        <v>160</v>
      </c>
      <c r="J53" s="68">
        <f t="shared" si="4"/>
        <v>7</v>
      </c>
      <c r="S53" s="78" t="s">
        <v>160</v>
      </c>
    </row>
    <row r="54" spans="1:19">
      <c r="A54" s="112">
        <v>10</v>
      </c>
      <c r="B54" s="112"/>
      <c r="C54" s="114" t="s">
        <v>1</v>
      </c>
      <c r="D54" s="112"/>
      <c r="E54" s="211" t="s">
        <v>142</v>
      </c>
      <c r="F54" s="115" t="s">
        <v>158</v>
      </c>
      <c r="G54" s="211">
        <v>21</v>
      </c>
      <c r="H54" s="112">
        <v>2</v>
      </c>
      <c r="I54" s="211" t="s">
        <v>142</v>
      </c>
      <c r="J54" s="68">
        <f t="shared" si="4"/>
        <v>19</v>
      </c>
    </row>
    <row r="55" spans="1:19">
      <c r="A55" s="104">
        <v>11</v>
      </c>
      <c r="B55" s="116">
        <v>0.35416666666666669</v>
      </c>
      <c r="C55" s="117" t="s">
        <v>0</v>
      </c>
      <c r="D55" s="110"/>
      <c r="E55" s="213" t="s">
        <v>138</v>
      </c>
      <c r="F55" s="118" t="s">
        <v>153</v>
      </c>
      <c r="G55" s="215">
        <v>21</v>
      </c>
      <c r="H55" s="105">
        <v>11</v>
      </c>
      <c r="I55" s="118" t="s">
        <v>153</v>
      </c>
      <c r="J55" s="68">
        <f t="shared" si="4"/>
        <v>10</v>
      </c>
    </row>
    <row r="56" spans="1:19">
      <c r="A56" s="104">
        <v>12</v>
      </c>
      <c r="B56" s="104"/>
      <c r="C56" s="117" t="s">
        <v>1</v>
      </c>
      <c r="D56" s="110"/>
      <c r="E56" s="213" t="s">
        <v>142</v>
      </c>
      <c r="F56" s="118" t="s">
        <v>162</v>
      </c>
      <c r="G56" s="215">
        <v>21</v>
      </c>
      <c r="H56" s="105">
        <v>11</v>
      </c>
      <c r="I56" s="213" t="s">
        <v>142</v>
      </c>
      <c r="J56" s="68">
        <f t="shared" si="4"/>
        <v>10</v>
      </c>
    </row>
    <row r="57" spans="1:19">
      <c r="A57" s="112">
        <v>13</v>
      </c>
      <c r="B57" s="113">
        <v>0.375</v>
      </c>
      <c r="C57" s="114" t="s">
        <v>0</v>
      </c>
      <c r="D57" s="112"/>
      <c r="E57" s="211" t="s">
        <v>161</v>
      </c>
      <c r="F57" s="115" t="s">
        <v>158</v>
      </c>
      <c r="G57" s="211">
        <v>21</v>
      </c>
      <c r="H57" s="112">
        <v>8</v>
      </c>
      <c r="I57" s="211" t="s">
        <v>161</v>
      </c>
      <c r="J57" s="68">
        <f t="shared" si="4"/>
        <v>13</v>
      </c>
    </row>
    <row r="58" spans="1:19">
      <c r="A58" s="112">
        <v>14</v>
      </c>
      <c r="B58" s="112"/>
      <c r="C58" s="114" t="s">
        <v>1</v>
      </c>
      <c r="D58" s="112"/>
      <c r="E58" s="211" t="s">
        <v>160</v>
      </c>
      <c r="F58" s="115" t="s">
        <v>162</v>
      </c>
      <c r="G58" s="211">
        <v>21</v>
      </c>
      <c r="H58" s="112">
        <v>11</v>
      </c>
      <c r="I58" s="211" t="s">
        <v>160</v>
      </c>
      <c r="J58" s="68">
        <f t="shared" si="4"/>
        <v>10</v>
      </c>
    </row>
    <row r="59" spans="1:19">
      <c r="A59" s="104">
        <v>15</v>
      </c>
      <c r="B59" s="116">
        <v>0.39583333333333331</v>
      </c>
      <c r="C59" s="117" t="s">
        <v>0</v>
      </c>
      <c r="D59" s="110"/>
      <c r="E59" s="213" t="s">
        <v>153</v>
      </c>
      <c r="F59" s="118" t="s">
        <v>142</v>
      </c>
      <c r="G59" s="215">
        <v>21</v>
      </c>
      <c r="H59" s="105">
        <v>18</v>
      </c>
      <c r="I59" s="213" t="s">
        <v>153</v>
      </c>
      <c r="J59" s="68">
        <f t="shared" si="4"/>
        <v>3</v>
      </c>
    </row>
    <row r="60" spans="1:19">
      <c r="A60" s="104">
        <v>16</v>
      </c>
      <c r="B60" s="104"/>
      <c r="C60" s="117" t="s">
        <v>1</v>
      </c>
      <c r="D60" s="110"/>
      <c r="E60" s="213" t="s">
        <v>154</v>
      </c>
      <c r="F60" s="118" t="s">
        <v>138</v>
      </c>
      <c r="G60" s="215">
        <v>21</v>
      </c>
      <c r="H60" s="105">
        <v>12</v>
      </c>
      <c r="I60" s="213" t="s">
        <v>154</v>
      </c>
      <c r="J60" s="68">
        <f t="shared" si="4"/>
        <v>9</v>
      </c>
    </row>
    <row r="61" spans="1:19">
      <c r="C61" s="18"/>
      <c r="F61" s="14"/>
    </row>
    <row r="62" spans="1:19">
      <c r="C62" s="18"/>
      <c r="F62" s="14"/>
    </row>
    <row r="63" spans="1:19">
      <c r="C63" s="18"/>
      <c r="F63" s="14"/>
    </row>
    <row r="64" spans="1:19" ht="21">
      <c r="A64" s="85" t="s">
        <v>247</v>
      </c>
      <c r="C64" s="18"/>
      <c r="F64" s="14"/>
      <c r="G64" s="314" t="s">
        <v>179</v>
      </c>
      <c r="H64" s="314"/>
    </row>
    <row r="65" spans="1:19">
      <c r="C65" s="18"/>
      <c r="E65" s="53" t="s">
        <v>168</v>
      </c>
      <c r="F65" s="53" t="s">
        <v>169</v>
      </c>
      <c r="G65" s="99" t="s">
        <v>180</v>
      </c>
      <c r="H65" s="99" t="s">
        <v>181</v>
      </c>
      <c r="I65" s="97" t="s">
        <v>182</v>
      </c>
      <c r="J65" s="98" t="s">
        <v>183</v>
      </c>
      <c r="S65" s="4" t="s">
        <v>167</v>
      </c>
    </row>
    <row r="66" spans="1:19">
      <c r="A66" s="112">
        <v>1</v>
      </c>
      <c r="B66" s="113">
        <v>0.25</v>
      </c>
      <c r="C66" s="114" t="s">
        <v>0</v>
      </c>
      <c r="D66" s="112"/>
      <c r="E66" s="211" t="s">
        <v>252</v>
      </c>
      <c r="F66" s="115" t="s">
        <v>157</v>
      </c>
      <c r="G66" s="211">
        <v>21</v>
      </c>
      <c r="H66" s="211">
        <v>14</v>
      </c>
      <c r="I66" s="211" t="s">
        <v>252</v>
      </c>
      <c r="J66" s="68">
        <f>G66-H66</f>
        <v>7</v>
      </c>
      <c r="S66" s="209" t="s">
        <v>252</v>
      </c>
    </row>
    <row r="67" spans="1:19">
      <c r="A67" s="112">
        <v>2</v>
      </c>
      <c r="B67" s="112"/>
      <c r="C67" s="114" t="s">
        <v>1</v>
      </c>
      <c r="D67" s="112"/>
      <c r="E67" s="211" t="s">
        <v>304</v>
      </c>
      <c r="F67" s="115" t="s">
        <v>313</v>
      </c>
      <c r="G67" s="211">
        <v>21</v>
      </c>
      <c r="H67" s="211">
        <v>8</v>
      </c>
      <c r="I67" s="115" t="s">
        <v>313</v>
      </c>
      <c r="J67" s="68">
        <f t="shared" ref="J67:J81" si="5">G67-H67</f>
        <v>13</v>
      </c>
      <c r="S67" s="209" t="s">
        <v>149</v>
      </c>
    </row>
    <row r="68" spans="1:19">
      <c r="A68" s="104">
        <v>3</v>
      </c>
      <c r="B68" s="116">
        <v>0.27083333333333331</v>
      </c>
      <c r="C68" s="117" t="s">
        <v>0</v>
      </c>
      <c r="D68" s="110"/>
      <c r="E68" s="213" t="s">
        <v>149</v>
      </c>
      <c r="F68" s="118" t="s">
        <v>239</v>
      </c>
      <c r="G68" s="215">
        <v>21</v>
      </c>
      <c r="H68" s="215">
        <v>11</v>
      </c>
      <c r="I68" s="118" t="s">
        <v>239</v>
      </c>
      <c r="J68" s="68">
        <f t="shared" si="5"/>
        <v>10</v>
      </c>
      <c r="S68" s="209" t="s">
        <v>306</v>
      </c>
    </row>
    <row r="69" spans="1:19">
      <c r="A69" s="104">
        <v>4</v>
      </c>
      <c r="B69" s="104"/>
      <c r="C69" s="117" t="s">
        <v>1</v>
      </c>
      <c r="D69" s="110"/>
      <c r="E69" s="213" t="s">
        <v>251</v>
      </c>
      <c r="F69" s="118" t="s">
        <v>252</v>
      </c>
      <c r="G69" s="215">
        <v>21</v>
      </c>
      <c r="H69" s="215">
        <v>13</v>
      </c>
      <c r="I69" s="213" t="s">
        <v>251</v>
      </c>
      <c r="J69" s="68">
        <f t="shared" si="5"/>
        <v>8</v>
      </c>
      <c r="S69" s="209" t="s">
        <v>304</v>
      </c>
    </row>
    <row r="70" spans="1:19">
      <c r="A70" s="112">
        <v>5</v>
      </c>
      <c r="B70" s="113">
        <v>0.29166666666666669</v>
      </c>
      <c r="C70" s="114" t="s">
        <v>0</v>
      </c>
      <c r="D70" s="112"/>
      <c r="E70" s="211" t="s">
        <v>313</v>
      </c>
      <c r="F70" s="115" t="s">
        <v>306</v>
      </c>
      <c r="G70" s="211">
        <v>21</v>
      </c>
      <c r="H70" s="211">
        <v>19</v>
      </c>
      <c r="I70" s="211" t="s">
        <v>313</v>
      </c>
      <c r="J70" s="68">
        <f t="shared" si="5"/>
        <v>2</v>
      </c>
      <c r="S70" s="78" t="s">
        <v>157</v>
      </c>
    </row>
    <row r="71" spans="1:19">
      <c r="A71" s="112">
        <v>6</v>
      </c>
      <c r="B71" s="112"/>
      <c r="C71" s="114" t="s">
        <v>1</v>
      </c>
      <c r="D71" s="112"/>
      <c r="E71" s="211" t="s">
        <v>157</v>
      </c>
      <c r="F71" s="115" t="s">
        <v>149</v>
      </c>
      <c r="G71" s="211">
        <v>21</v>
      </c>
      <c r="H71" s="211">
        <v>10</v>
      </c>
      <c r="I71" s="211" t="s">
        <v>157</v>
      </c>
      <c r="J71" s="68">
        <f t="shared" si="5"/>
        <v>11</v>
      </c>
      <c r="S71" s="78" t="s">
        <v>251</v>
      </c>
    </row>
    <row r="72" spans="1:19">
      <c r="A72" s="104">
        <v>7</v>
      </c>
      <c r="B72" s="116">
        <v>0.3125</v>
      </c>
      <c r="C72" s="117" t="s">
        <v>0</v>
      </c>
      <c r="D72" s="110"/>
      <c r="E72" s="213" t="s">
        <v>239</v>
      </c>
      <c r="F72" s="118" t="s">
        <v>304</v>
      </c>
      <c r="G72" s="215">
        <v>21</v>
      </c>
      <c r="H72" s="213">
        <v>14</v>
      </c>
      <c r="I72" s="213" t="s">
        <v>239</v>
      </c>
      <c r="J72" s="68">
        <f t="shared" si="5"/>
        <v>7</v>
      </c>
      <c r="S72" s="78" t="s">
        <v>239</v>
      </c>
    </row>
    <row r="73" spans="1:19">
      <c r="A73" s="104">
        <v>8</v>
      </c>
      <c r="B73" s="104"/>
      <c r="C73" s="117" t="s">
        <v>1</v>
      </c>
      <c r="D73" s="110"/>
      <c r="E73" s="213" t="s">
        <v>251</v>
      </c>
      <c r="F73" s="118" t="s">
        <v>157</v>
      </c>
      <c r="G73" s="215">
        <v>21</v>
      </c>
      <c r="H73" s="213">
        <v>8</v>
      </c>
      <c r="I73" s="213" t="s">
        <v>251</v>
      </c>
      <c r="J73" s="68">
        <f t="shared" si="5"/>
        <v>13</v>
      </c>
      <c r="S73" s="78" t="s">
        <v>313</v>
      </c>
    </row>
    <row r="74" spans="1:19">
      <c r="A74" s="112">
        <v>9</v>
      </c>
      <c r="B74" s="113">
        <v>0.33333333333333331</v>
      </c>
      <c r="C74" s="114" t="s">
        <v>0</v>
      </c>
      <c r="D74" s="112"/>
      <c r="E74" s="211" t="s">
        <v>252</v>
      </c>
      <c r="F74" s="115" t="s">
        <v>313</v>
      </c>
      <c r="G74" s="211">
        <v>21</v>
      </c>
      <c r="H74" s="211">
        <v>17</v>
      </c>
      <c r="I74" s="211" t="s">
        <v>252</v>
      </c>
      <c r="J74" s="68">
        <f t="shared" si="5"/>
        <v>4</v>
      </c>
    </row>
    <row r="75" spans="1:19">
      <c r="A75" s="112">
        <v>10</v>
      </c>
      <c r="B75" s="112"/>
      <c r="C75" s="114" t="s">
        <v>1</v>
      </c>
      <c r="D75" s="112"/>
      <c r="E75" s="211" t="s">
        <v>306</v>
      </c>
      <c r="F75" s="115" t="s">
        <v>304</v>
      </c>
      <c r="G75" s="211">
        <v>21</v>
      </c>
      <c r="H75" s="211">
        <v>1</v>
      </c>
      <c r="I75" s="211" t="s">
        <v>306</v>
      </c>
      <c r="J75" s="68">
        <f t="shared" si="5"/>
        <v>20</v>
      </c>
    </row>
    <row r="76" spans="1:19">
      <c r="A76" s="104">
        <v>11</v>
      </c>
      <c r="B76" s="116">
        <v>0.35416666666666669</v>
      </c>
      <c r="C76" s="117" t="s">
        <v>0</v>
      </c>
      <c r="D76" s="110"/>
      <c r="E76" s="213" t="s">
        <v>149</v>
      </c>
      <c r="F76" s="118" t="s">
        <v>251</v>
      </c>
      <c r="G76" s="215">
        <v>21</v>
      </c>
      <c r="H76" s="213">
        <v>5</v>
      </c>
      <c r="I76" s="118" t="s">
        <v>251</v>
      </c>
      <c r="J76" s="68">
        <f t="shared" si="5"/>
        <v>16</v>
      </c>
    </row>
    <row r="77" spans="1:19">
      <c r="A77" s="104">
        <v>12</v>
      </c>
      <c r="B77" s="104"/>
      <c r="C77" s="117" t="s">
        <v>1</v>
      </c>
      <c r="D77" s="110"/>
      <c r="E77" s="213" t="s">
        <v>306</v>
      </c>
      <c r="F77" s="118" t="s">
        <v>239</v>
      </c>
      <c r="G77" s="215">
        <v>21</v>
      </c>
      <c r="H77" s="213">
        <v>16</v>
      </c>
      <c r="I77" s="213" t="s">
        <v>306</v>
      </c>
      <c r="J77" s="68">
        <f t="shared" si="5"/>
        <v>5</v>
      </c>
    </row>
    <row r="78" spans="1:19">
      <c r="A78" s="112">
        <v>13</v>
      </c>
      <c r="B78" s="113">
        <v>0.375</v>
      </c>
      <c r="C78" s="114" t="s">
        <v>0</v>
      </c>
      <c r="D78" s="112"/>
      <c r="E78" s="211" t="s">
        <v>157</v>
      </c>
      <c r="F78" s="115" t="s">
        <v>304</v>
      </c>
      <c r="G78" s="211">
        <v>21</v>
      </c>
      <c r="H78" s="211">
        <v>18</v>
      </c>
      <c r="I78" s="211" t="s">
        <v>157</v>
      </c>
      <c r="J78" s="68">
        <f t="shared" si="5"/>
        <v>3</v>
      </c>
    </row>
    <row r="79" spans="1:19">
      <c r="A79" s="112">
        <v>14</v>
      </c>
      <c r="B79" s="112"/>
      <c r="C79" s="114" t="s">
        <v>1</v>
      </c>
      <c r="D79" s="112"/>
      <c r="E79" s="211" t="s">
        <v>313</v>
      </c>
      <c r="F79" s="115" t="s">
        <v>239</v>
      </c>
      <c r="G79" s="211">
        <v>21</v>
      </c>
      <c r="H79" s="211">
        <v>19</v>
      </c>
      <c r="I79" s="211" t="s">
        <v>313</v>
      </c>
      <c r="J79" s="68">
        <f t="shared" si="5"/>
        <v>2</v>
      </c>
    </row>
    <row r="80" spans="1:19">
      <c r="A80" s="104">
        <v>15</v>
      </c>
      <c r="B80" s="116">
        <v>0.39583333333333331</v>
      </c>
      <c r="C80" s="117" t="s">
        <v>0</v>
      </c>
      <c r="D80" s="110"/>
      <c r="E80" s="213" t="s">
        <v>251</v>
      </c>
      <c r="F80" s="118" t="s">
        <v>306</v>
      </c>
      <c r="G80" s="215">
        <v>21</v>
      </c>
      <c r="H80" s="213">
        <v>11</v>
      </c>
      <c r="I80" s="213" t="s">
        <v>251</v>
      </c>
      <c r="J80" s="68">
        <f t="shared" si="5"/>
        <v>10</v>
      </c>
    </row>
    <row r="81" spans="1:10">
      <c r="A81" s="104">
        <v>16</v>
      </c>
      <c r="B81" s="104"/>
      <c r="C81" s="117" t="s">
        <v>1</v>
      </c>
      <c r="D81" s="110"/>
      <c r="E81" s="213" t="s">
        <v>252</v>
      </c>
      <c r="F81" s="118" t="s">
        <v>149</v>
      </c>
      <c r="G81" s="215">
        <v>21</v>
      </c>
      <c r="H81" s="213">
        <v>0</v>
      </c>
      <c r="I81" s="213" t="s">
        <v>252</v>
      </c>
      <c r="J81" s="68">
        <f t="shared" si="5"/>
        <v>21</v>
      </c>
    </row>
    <row r="82" spans="1:10">
      <c r="C82" s="18"/>
      <c r="F82" s="14"/>
    </row>
    <row r="83" spans="1:10">
      <c r="C83" s="18"/>
    </row>
    <row r="84" spans="1:10">
      <c r="C84" s="18"/>
    </row>
    <row r="85" spans="1:10">
      <c r="C85" s="18"/>
    </row>
    <row r="86" spans="1:10">
      <c r="C86" s="18"/>
    </row>
    <row r="87" spans="1:10">
      <c r="C87" s="18"/>
    </row>
    <row r="88" spans="1:10">
      <c r="C88" s="18"/>
    </row>
  </sheetData>
  <sortState ref="L3:Q34">
    <sortCondition ref="L3:L34"/>
    <sortCondition descending="1" ref="N3:N34"/>
    <sortCondition descending="1" ref="Q3:Q34"/>
  </sortState>
  <mergeCells count="4">
    <mergeCell ref="G1:H1"/>
    <mergeCell ref="G22:H22"/>
    <mergeCell ref="G64:H64"/>
    <mergeCell ref="G43:H43"/>
  </mergeCells>
  <pageMargins left="0.2" right="0.2" top="0.75" bottom="0.75" header="0.3" footer="0.3"/>
  <pageSetup scale="120" orientation="landscape" r:id="rId1"/>
  <rowBreaks count="3" manualBreakCount="3">
    <brk id="19" max="16383" man="1"/>
    <brk id="41" max="16383" man="1"/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V72"/>
  <sheetViews>
    <sheetView tabSelected="1" zoomScale="75" zoomScaleNormal="75" workbookViewId="0">
      <selection activeCell="X19" sqref="X19"/>
    </sheetView>
  </sheetViews>
  <sheetFormatPr defaultRowHeight="15"/>
  <cols>
    <col min="1" max="1" width="5.5703125" customWidth="1"/>
    <col min="2" max="2" width="16.85546875" customWidth="1"/>
    <col min="3" max="3" width="3.5703125" customWidth="1"/>
    <col min="4" max="4" width="16.85546875" customWidth="1"/>
    <col min="5" max="5" width="3.5703125" customWidth="1"/>
    <col min="6" max="6" width="16.85546875" customWidth="1"/>
    <col min="7" max="7" width="3.5703125" customWidth="1"/>
    <col min="8" max="8" width="16.85546875" customWidth="1"/>
    <col min="9" max="9" width="3.5703125" customWidth="1"/>
    <col min="10" max="10" width="15.5703125" customWidth="1"/>
    <col min="11" max="11" width="3.5703125" customWidth="1"/>
    <col min="12" max="12" width="15.5703125" customWidth="1"/>
    <col min="13" max="13" width="3.5703125" customWidth="1"/>
    <col min="14" max="14" width="15.5703125" customWidth="1"/>
    <col min="15" max="15" width="3.5703125" customWidth="1"/>
    <col min="16" max="16" width="11.42578125" style="59" customWidth="1"/>
    <col min="17" max="17" width="15.5703125" customWidth="1"/>
    <col min="18" max="18" width="3.5703125" customWidth="1"/>
    <col min="19" max="19" width="15.5703125" customWidth="1"/>
    <col min="20" max="20" width="3.5703125" customWidth="1"/>
    <col min="21" max="21" width="15.5703125" customWidth="1"/>
  </cols>
  <sheetData>
    <row r="1" spans="1:21" ht="24.75" customHeight="1">
      <c r="B1" s="51" t="s">
        <v>47</v>
      </c>
      <c r="J1" s="260" t="s">
        <v>426</v>
      </c>
      <c r="K1" s="260"/>
      <c r="L1" s="260"/>
      <c r="M1" s="260"/>
      <c r="N1" s="260"/>
      <c r="P1" s="94" t="s">
        <v>176</v>
      </c>
      <c r="Q1" s="95" t="s">
        <v>177</v>
      </c>
      <c r="R1" s="95"/>
      <c r="S1" s="95" t="s">
        <v>178</v>
      </c>
    </row>
    <row r="2" spans="1:21" ht="4.7" customHeight="1"/>
    <row r="3" spans="1:21" ht="4.7" customHeight="1"/>
    <row r="4" spans="1:21" ht="13.7" customHeight="1">
      <c r="A4" s="96"/>
      <c r="B4" s="96">
        <v>0.72916666666666663</v>
      </c>
      <c r="C4" s="96"/>
      <c r="D4" s="96">
        <v>0.75</v>
      </c>
      <c r="E4" s="96"/>
      <c r="F4" s="96">
        <v>0.77083333333333304</v>
      </c>
      <c r="G4" s="96"/>
      <c r="H4" s="96">
        <v>0.79166666666666696</v>
      </c>
      <c r="I4" s="96"/>
      <c r="J4" s="96">
        <v>0.8125</v>
      </c>
      <c r="K4" s="96"/>
      <c r="L4" s="96">
        <v>0.83333333333333404</v>
      </c>
      <c r="M4" s="96"/>
      <c r="N4" s="96">
        <v>0.85416666666666696</v>
      </c>
      <c r="O4" s="96"/>
      <c r="P4" s="96">
        <v>0.875000000000001</v>
      </c>
      <c r="Q4" s="96">
        <v>0.89583333333333404</v>
      </c>
      <c r="R4" s="96"/>
      <c r="S4" s="96">
        <v>0.91666666666666696</v>
      </c>
      <c r="T4" s="52"/>
      <c r="U4" s="52"/>
    </row>
    <row r="5" spans="1:21" ht="13.7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26"/>
      <c r="L5" s="26"/>
      <c r="M5" s="26"/>
      <c r="N5" s="26"/>
      <c r="O5" s="26"/>
      <c r="P5" s="315" t="s">
        <v>175</v>
      </c>
      <c r="Q5" s="26"/>
      <c r="R5" s="26"/>
      <c r="S5" s="42"/>
      <c r="T5" s="26"/>
      <c r="U5" s="26"/>
    </row>
    <row r="6" spans="1:21" ht="13.7" customHeight="1" thickBot="1">
      <c r="A6" s="121"/>
      <c r="B6" s="121"/>
      <c r="C6" s="121"/>
      <c r="D6" s="121"/>
      <c r="E6" s="29">
        <v>1</v>
      </c>
      <c r="F6" s="28" t="s">
        <v>155</v>
      </c>
      <c r="G6" s="122"/>
      <c r="H6" s="121"/>
      <c r="I6" s="121"/>
      <c r="J6" s="121"/>
      <c r="K6" s="121"/>
      <c r="L6" s="121"/>
      <c r="M6" s="121"/>
      <c r="N6" s="121"/>
      <c r="O6" s="121"/>
      <c r="P6" s="316"/>
      <c r="Q6" s="26"/>
      <c r="R6" s="26"/>
      <c r="S6" s="42"/>
      <c r="T6" s="26"/>
      <c r="U6" s="26"/>
    </row>
    <row r="7" spans="1:21" ht="13.7" customHeight="1" thickBot="1">
      <c r="A7" s="121"/>
      <c r="B7" s="121"/>
      <c r="C7" s="121"/>
      <c r="D7" s="121"/>
      <c r="E7" s="123"/>
      <c r="F7" s="124">
        <v>1</v>
      </c>
      <c r="G7" s="125"/>
      <c r="H7" s="50"/>
      <c r="I7" s="126"/>
      <c r="J7" s="28" t="s">
        <v>155</v>
      </c>
      <c r="K7" s="180"/>
      <c r="L7" s="121"/>
      <c r="M7" s="29"/>
      <c r="N7" s="29"/>
      <c r="O7" s="30"/>
      <c r="P7" s="316"/>
      <c r="Q7" s="29"/>
      <c r="R7" s="29"/>
      <c r="S7" s="29"/>
      <c r="T7" s="30"/>
      <c r="U7" s="29"/>
    </row>
    <row r="8" spans="1:21" ht="13.7" customHeight="1" thickBot="1">
      <c r="A8" s="121"/>
      <c r="B8" s="121"/>
      <c r="C8" s="121"/>
      <c r="D8" s="121"/>
      <c r="E8" s="29">
        <v>32</v>
      </c>
      <c r="F8" s="28" t="s">
        <v>304</v>
      </c>
      <c r="G8" s="127"/>
      <c r="H8" s="121"/>
      <c r="I8" s="121"/>
      <c r="J8" s="31"/>
      <c r="K8" s="36"/>
      <c r="L8" s="121"/>
      <c r="M8" s="29"/>
      <c r="N8" s="29"/>
      <c r="O8" s="30"/>
      <c r="P8" s="316"/>
      <c r="Q8" s="29"/>
      <c r="R8" s="29"/>
      <c r="S8" s="29"/>
      <c r="T8" s="30"/>
      <c r="U8" s="29"/>
    </row>
    <row r="9" spans="1:21" ht="13.7" customHeight="1" thickBot="1">
      <c r="A9" s="29"/>
      <c r="B9" s="29"/>
      <c r="C9" s="29"/>
      <c r="D9" s="121"/>
      <c r="E9" s="121"/>
      <c r="F9" s="121" t="s">
        <v>0</v>
      </c>
      <c r="G9" s="121"/>
      <c r="H9" s="121"/>
      <c r="I9" s="121"/>
      <c r="J9" s="40">
        <v>17</v>
      </c>
      <c r="K9" s="121"/>
      <c r="L9" s="50"/>
      <c r="M9" s="126"/>
      <c r="N9" s="28" t="s">
        <v>155</v>
      </c>
      <c r="O9" s="180"/>
      <c r="P9" s="90"/>
      <c r="Q9" s="29"/>
      <c r="R9" s="29"/>
      <c r="S9" s="29"/>
      <c r="T9" s="30"/>
      <c r="U9" s="29"/>
    </row>
    <row r="10" spans="1:21" ht="13.7" customHeight="1" thickBot="1">
      <c r="A10" s="29">
        <v>16</v>
      </c>
      <c r="B10" s="28" t="s">
        <v>306</v>
      </c>
      <c r="C10" s="122"/>
      <c r="D10" s="121"/>
      <c r="E10" s="121"/>
      <c r="F10" s="121"/>
      <c r="G10" s="121"/>
      <c r="H10" s="121"/>
      <c r="I10" s="121"/>
      <c r="J10" s="34"/>
      <c r="K10" s="35"/>
      <c r="L10" s="121"/>
      <c r="M10" s="29"/>
      <c r="N10" s="29"/>
      <c r="O10" s="32"/>
      <c r="P10" s="91"/>
      <c r="Q10" s="29"/>
      <c r="R10" s="29"/>
      <c r="S10" s="29"/>
      <c r="T10" s="37"/>
      <c r="U10" s="29"/>
    </row>
    <row r="11" spans="1:21" ht="13.7" customHeight="1" thickBot="1">
      <c r="A11" s="123"/>
      <c r="B11" s="124">
        <v>2</v>
      </c>
      <c r="C11" s="125"/>
      <c r="D11" s="50"/>
      <c r="E11" s="126"/>
      <c r="F11" s="126"/>
      <c r="G11" s="126"/>
      <c r="H11" s="126"/>
      <c r="I11" s="126"/>
      <c r="J11" s="28" t="s">
        <v>306</v>
      </c>
      <c r="K11" s="179"/>
      <c r="L11" s="121"/>
      <c r="M11" s="29"/>
      <c r="N11" s="29"/>
      <c r="O11" s="33"/>
      <c r="P11" s="90"/>
      <c r="Q11" s="29"/>
      <c r="R11" s="29"/>
      <c r="S11" s="29"/>
      <c r="T11" s="37"/>
      <c r="U11" s="29"/>
    </row>
    <row r="12" spans="1:21" ht="13.7" customHeight="1" thickBot="1">
      <c r="A12" s="29">
        <v>17</v>
      </c>
      <c r="B12" s="28" t="s">
        <v>162</v>
      </c>
      <c r="C12" s="127"/>
      <c r="D12" s="34"/>
      <c r="E12" s="34"/>
      <c r="F12" s="121"/>
      <c r="G12" s="121"/>
      <c r="H12" s="121"/>
      <c r="I12" s="121"/>
      <c r="J12" s="121" t="s">
        <v>0</v>
      </c>
      <c r="K12" s="121"/>
      <c r="L12" s="121"/>
      <c r="M12" s="29"/>
      <c r="N12" s="121"/>
      <c r="O12" s="33"/>
      <c r="P12" s="90"/>
      <c r="Q12" s="29"/>
      <c r="R12" s="121"/>
      <c r="S12" s="121"/>
      <c r="T12" s="121"/>
      <c r="U12" s="29"/>
    </row>
    <row r="13" spans="1:21" ht="13.7" customHeight="1" thickBot="1">
      <c r="A13" s="29"/>
      <c r="B13" s="48" t="s">
        <v>3</v>
      </c>
      <c r="C13" s="29"/>
      <c r="D13" s="34"/>
      <c r="E13" s="34"/>
      <c r="F13" s="121"/>
      <c r="G13" s="121"/>
      <c r="H13" s="121"/>
      <c r="I13" s="121"/>
      <c r="J13" s="121"/>
      <c r="K13" s="121"/>
      <c r="L13" s="121"/>
      <c r="M13" s="29"/>
      <c r="N13" s="41">
        <v>25</v>
      </c>
      <c r="O13" s="33"/>
      <c r="P13" s="90"/>
      <c r="Q13" s="28" t="s">
        <v>155</v>
      </c>
      <c r="R13" s="180"/>
      <c r="S13" s="121"/>
      <c r="T13" s="121"/>
      <c r="U13" s="29"/>
    </row>
    <row r="14" spans="1:21" ht="13.7" customHeight="1" thickBot="1">
      <c r="A14" s="121"/>
      <c r="B14" s="121"/>
      <c r="C14" s="121"/>
      <c r="D14" s="34"/>
      <c r="E14" s="34"/>
      <c r="F14" s="121"/>
      <c r="G14" s="29">
        <v>8</v>
      </c>
      <c r="H14" s="28" t="s">
        <v>252</v>
      </c>
      <c r="I14" s="122"/>
      <c r="J14" s="121"/>
      <c r="K14" s="121"/>
      <c r="L14" s="121"/>
      <c r="M14" s="29"/>
      <c r="N14" s="121"/>
      <c r="O14" s="33"/>
      <c r="P14" s="90"/>
      <c r="Q14" s="29"/>
      <c r="R14" s="129"/>
      <c r="S14" s="121"/>
      <c r="T14" s="121"/>
      <c r="U14" s="29"/>
    </row>
    <row r="15" spans="1:21" ht="13.7" customHeight="1" thickBot="1">
      <c r="A15" s="121"/>
      <c r="B15" s="121"/>
      <c r="C15" s="121"/>
      <c r="D15" s="121"/>
      <c r="E15" s="121"/>
      <c r="F15" s="121"/>
      <c r="G15" s="123"/>
      <c r="H15" s="124">
        <v>3</v>
      </c>
      <c r="I15" s="125"/>
      <c r="J15" s="50"/>
      <c r="K15" s="126"/>
      <c r="L15" s="28" t="s">
        <v>252</v>
      </c>
      <c r="M15" s="180"/>
      <c r="N15" s="121"/>
      <c r="O15" s="128"/>
      <c r="P15" s="92"/>
      <c r="Q15" s="121"/>
      <c r="R15" s="128"/>
      <c r="S15" s="29"/>
      <c r="T15" s="121"/>
      <c r="U15" s="29"/>
    </row>
    <row r="16" spans="1:21" ht="13.7" customHeight="1" thickBot="1">
      <c r="A16" s="121"/>
      <c r="B16" s="121"/>
      <c r="C16" s="121"/>
      <c r="D16" s="121"/>
      <c r="E16" s="121"/>
      <c r="F16" s="121"/>
      <c r="G16" s="29">
        <v>25</v>
      </c>
      <c r="H16" s="28" t="s">
        <v>157</v>
      </c>
      <c r="I16" s="127"/>
      <c r="J16" s="121"/>
      <c r="K16" s="121"/>
      <c r="L16" s="31"/>
      <c r="M16" s="32"/>
      <c r="N16" s="29"/>
      <c r="O16" s="33"/>
      <c r="P16" s="90"/>
      <c r="Q16" s="29"/>
      <c r="R16" s="33"/>
      <c r="S16" s="29"/>
      <c r="T16" s="121"/>
      <c r="U16" s="29"/>
    </row>
    <row r="17" spans="1:21" ht="13.7" customHeight="1" thickBot="1">
      <c r="A17" s="29"/>
      <c r="B17" s="29"/>
      <c r="C17" s="29"/>
      <c r="D17" s="121"/>
      <c r="E17" s="121"/>
      <c r="F17" s="121"/>
      <c r="G17" s="121"/>
      <c r="H17" s="121" t="s">
        <v>3</v>
      </c>
      <c r="I17" s="121"/>
      <c r="J17" s="121"/>
      <c r="K17" s="121"/>
      <c r="L17" s="41">
        <v>18</v>
      </c>
      <c r="M17" s="33"/>
      <c r="N17" s="28" t="s">
        <v>252</v>
      </c>
      <c r="O17" s="179"/>
      <c r="P17" s="93"/>
      <c r="Q17" s="29"/>
      <c r="R17" s="33"/>
      <c r="S17" s="29"/>
      <c r="T17" s="121"/>
      <c r="U17" s="29"/>
    </row>
    <row r="18" spans="1:21" ht="13.7" customHeight="1" thickBot="1">
      <c r="A18" s="121"/>
      <c r="B18" s="121"/>
      <c r="C18" s="29">
        <v>9</v>
      </c>
      <c r="D18" s="28" t="s">
        <v>236</v>
      </c>
      <c r="E18" s="122"/>
      <c r="F18" s="121"/>
      <c r="G18" s="121"/>
      <c r="H18" s="121"/>
      <c r="I18" s="121"/>
      <c r="J18" s="121"/>
      <c r="K18" s="121"/>
      <c r="L18" s="34"/>
      <c r="M18" s="35"/>
      <c r="N18" s="29" t="s">
        <v>0</v>
      </c>
      <c r="O18" s="30"/>
      <c r="P18" s="89"/>
      <c r="Q18" s="29"/>
      <c r="R18" s="33"/>
      <c r="S18" s="29"/>
      <c r="T18" s="121"/>
      <c r="U18" s="29"/>
    </row>
    <row r="19" spans="1:21" ht="13.7" customHeight="1" thickBot="1">
      <c r="A19" s="121"/>
      <c r="B19" s="121"/>
      <c r="C19" s="123"/>
      <c r="D19" s="124">
        <v>4</v>
      </c>
      <c r="E19" s="125"/>
      <c r="F19" s="50"/>
      <c r="G19" s="126"/>
      <c r="H19" s="126"/>
      <c r="I19" s="126"/>
      <c r="J19" s="126"/>
      <c r="K19" s="126"/>
      <c r="L19" s="28" t="s">
        <v>161</v>
      </c>
      <c r="M19" s="179"/>
      <c r="N19" s="29"/>
      <c r="O19" s="30"/>
      <c r="P19" s="89"/>
      <c r="Q19" s="121"/>
      <c r="R19" s="33"/>
      <c r="S19" s="29"/>
      <c r="T19" s="121"/>
      <c r="U19" s="29"/>
    </row>
    <row r="20" spans="1:21" ht="13.7" customHeight="1" thickBot="1">
      <c r="A20" s="121"/>
      <c r="B20" s="121"/>
      <c r="C20" s="29">
        <v>24</v>
      </c>
      <c r="D20" s="28" t="s">
        <v>161</v>
      </c>
      <c r="E20" s="127"/>
      <c r="F20" s="121"/>
      <c r="G20" s="121"/>
      <c r="H20" s="121"/>
      <c r="I20" s="121"/>
      <c r="J20" s="121"/>
      <c r="K20" s="121"/>
      <c r="L20" s="38" t="s">
        <v>3</v>
      </c>
      <c r="M20" s="38"/>
      <c r="N20" s="41"/>
      <c r="O20" s="30"/>
      <c r="P20" s="89"/>
      <c r="Q20" s="121"/>
      <c r="R20" s="33"/>
      <c r="S20" s="29"/>
      <c r="T20" s="121"/>
      <c r="U20" s="29"/>
    </row>
    <row r="21" spans="1:21" ht="13.7" customHeight="1" thickBot="1">
      <c r="A21" s="29"/>
      <c r="B21" s="48"/>
      <c r="C21" s="29"/>
      <c r="D21" s="34" t="s">
        <v>0</v>
      </c>
      <c r="E21" s="34"/>
      <c r="F21" s="121"/>
      <c r="G21" s="121"/>
      <c r="H21" s="121"/>
      <c r="I21" s="121"/>
      <c r="J21" s="121"/>
      <c r="K21" s="121"/>
      <c r="L21" s="121"/>
      <c r="M21" s="29"/>
      <c r="N21" s="41"/>
      <c r="O21" s="30"/>
      <c r="P21" s="89"/>
      <c r="Q21" s="41">
        <v>29</v>
      </c>
      <c r="R21" s="33"/>
      <c r="S21" s="28" t="s">
        <v>155</v>
      </c>
      <c r="T21" s="180"/>
      <c r="U21" s="29"/>
    </row>
    <row r="22" spans="1:21" ht="13.7" customHeight="1" thickBot="1">
      <c r="A22" s="121"/>
      <c r="B22" s="121"/>
      <c r="C22" s="121"/>
      <c r="D22" s="121"/>
      <c r="E22" s="29">
        <v>4</v>
      </c>
      <c r="F22" s="28" t="s">
        <v>133</v>
      </c>
      <c r="G22" s="122"/>
      <c r="H22" s="34"/>
      <c r="I22" s="259"/>
      <c r="J22" s="121"/>
      <c r="K22" s="121"/>
      <c r="L22" s="121"/>
      <c r="M22" s="121"/>
      <c r="N22" s="41"/>
      <c r="O22" s="30"/>
      <c r="P22" s="89"/>
      <c r="Q22" s="121"/>
      <c r="R22" s="33"/>
      <c r="S22" s="29"/>
      <c r="T22" s="129"/>
      <c r="U22" s="26"/>
    </row>
    <row r="23" spans="1:21" ht="13.7" customHeight="1" thickBot="1">
      <c r="A23" s="121"/>
      <c r="B23" s="121"/>
      <c r="C23" s="121"/>
      <c r="D23" s="121"/>
      <c r="E23" s="123"/>
      <c r="F23" s="124">
        <v>5</v>
      </c>
      <c r="G23" s="125"/>
      <c r="H23" s="50"/>
      <c r="I23" s="126"/>
      <c r="J23" s="28" t="s">
        <v>133</v>
      </c>
      <c r="K23" s="180"/>
      <c r="L23" s="121"/>
      <c r="M23" s="29"/>
      <c r="N23" s="29"/>
      <c r="O23" s="30"/>
      <c r="P23" s="89"/>
      <c r="Q23" s="121"/>
      <c r="R23" s="33"/>
      <c r="S23" s="121"/>
      <c r="T23" s="128"/>
      <c r="U23" s="29"/>
    </row>
    <row r="24" spans="1:21" ht="13.7" customHeight="1" thickBot="1">
      <c r="A24" s="121"/>
      <c r="B24" s="121"/>
      <c r="C24" s="121"/>
      <c r="D24" s="121"/>
      <c r="E24" s="29">
        <v>29</v>
      </c>
      <c r="F24" s="28" t="s">
        <v>137</v>
      </c>
      <c r="G24" s="127"/>
      <c r="H24" s="34"/>
      <c r="I24" s="34"/>
      <c r="J24" s="31"/>
      <c r="K24" s="33"/>
      <c r="L24" s="121"/>
      <c r="M24" s="29"/>
      <c r="N24" s="29"/>
      <c r="O24" s="30"/>
      <c r="P24" s="89"/>
      <c r="Q24" s="29"/>
      <c r="R24" s="33"/>
      <c r="S24" s="29"/>
      <c r="T24" s="33"/>
      <c r="U24" s="29"/>
    </row>
    <row r="25" spans="1:21" ht="13.7" customHeight="1" thickBot="1">
      <c r="A25" s="29"/>
      <c r="B25" s="29"/>
      <c r="C25" s="29"/>
      <c r="D25" s="121"/>
      <c r="E25" s="121"/>
      <c r="F25" s="121" t="s">
        <v>3</v>
      </c>
      <c r="G25" s="121"/>
      <c r="H25" s="121"/>
      <c r="I25" s="121"/>
      <c r="J25" s="41">
        <v>19</v>
      </c>
      <c r="K25" s="121"/>
      <c r="L25" s="50"/>
      <c r="M25" s="126"/>
      <c r="N25" s="28" t="s">
        <v>133</v>
      </c>
      <c r="O25" s="180"/>
      <c r="P25" s="90"/>
      <c r="Q25" s="29"/>
      <c r="R25" s="33"/>
      <c r="S25" s="29"/>
      <c r="T25" s="33"/>
      <c r="U25" s="29"/>
    </row>
    <row r="26" spans="1:21" ht="13.7" customHeight="1" thickBot="1">
      <c r="A26" s="29">
        <v>13</v>
      </c>
      <c r="B26" s="28" t="s">
        <v>145</v>
      </c>
      <c r="C26" s="122"/>
      <c r="D26" s="121"/>
      <c r="E26" s="121"/>
      <c r="G26" s="121"/>
      <c r="H26" s="121"/>
      <c r="I26" s="121"/>
      <c r="J26" s="31"/>
      <c r="K26" s="33"/>
      <c r="L26" s="121"/>
      <c r="M26" s="29"/>
      <c r="N26" s="29"/>
      <c r="O26" s="36"/>
      <c r="P26" s="91"/>
      <c r="Q26" s="29"/>
      <c r="R26" s="33"/>
      <c r="S26" s="29"/>
      <c r="T26" s="33"/>
      <c r="U26" s="29"/>
    </row>
    <row r="27" spans="1:21" ht="13.7" customHeight="1" thickBot="1">
      <c r="A27" s="123"/>
      <c r="B27" s="124">
        <v>6</v>
      </c>
      <c r="C27" s="125"/>
      <c r="D27" s="50"/>
      <c r="E27" s="126"/>
      <c r="F27" s="126"/>
      <c r="G27" s="126"/>
      <c r="H27" s="126"/>
      <c r="I27" s="126"/>
      <c r="J27" s="28" t="s">
        <v>152</v>
      </c>
      <c r="K27" s="179"/>
      <c r="L27" s="121"/>
      <c r="M27" s="47"/>
      <c r="N27" s="121"/>
      <c r="O27" s="128"/>
      <c r="P27" s="92"/>
      <c r="Q27" s="121"/>
      <c r="R27" s="128"/>
      <c r="S27" s="121"/>
      <c r="T27" s="33"/>
      <c r="U27" s="26"/>
    </row>
    <row r="28" spans="1:21" ht="13.7" customHeight="1" thickBot="1">
      <c r="A28" s="29">
        <v>20</v>
      </c>
      <c r="B28" s="28" t="s">
        <v>152</v>
      </c>
      <c r="C28" s="127"/>
      <c r="D28" s="34"/>
      <c r="E28" s="34"/>
      <c r="F28" s="121"/>
      <c r="G28" s="121"/>
      <c r="H28" s="121"/>
      <c r="I28" s="121"/>
      <c r="J28" s="121" t="s">
        <v>3</v>
      </c>
      <c r="K28" s="121"/>
      <c r="L28" s="121"/>
      <c r="M28" s="121"/>
      <c r="N28" s="41"/>
      <c r="O28" s="128"/>
      <c r="P28" s="92"/>
      <c r="Q28" s="31"/>
      <c r="R28" s="35"/>
      <c r="S28" s="41"/>
      <c r="T28" s="33"/>
      <c r="U28" s="31"/>
    </row>
    <row r="29" spans="1:21" ht="13.7" customHeight="1" thickBot="1">
      <c r="A29" s="29"/>
      <c r="B29" s="29" t="s">
        <v>0</v>
      </c>
      <c r="C29" s="29"/>
      <c r="D29" s="34"/>
      <c r="E29" s="34"/>
      <c r="F29" s="121"/>
      <c r="G29" s="121"/>
      <c r="H29" s="121"/>
      <c r="I29" s="121"/>
      <c r="J29" s="121"/>
      <c r="K29" s="121"/>
      <c r="L29" s="121"/>
      <c r="M29" s="121"/>
      <c r="N29" s="41">
        <v>26</v>
      </c>
      <c r="O29" s="33"/>
      <c r="P29" s="90"/>
      <c r="Q29" s="28" t="s">
        <v>133</v>
      </c>
      <c r="R29" s="179"/>
      <c r="S29" s="121"/>
      <c r="T29" s="36"/>
      <c r="U29" s="29"/>
    </row>
    <row r="30" spans="1:21" ht="13.7" customHeight="1" thickBot="1">
      <c r="A30" s="121"/>
      <c r="B30" s="121"/>
      <c r="C30" s="121"/>
      <c r="D30" s="121"/>
      <c r="E30" s="34"/>
      <c r="F30" s="121"/>
      <c r="G30" s="29">
        <v>5</v>
      </c>
      <c r="H30" s="28" t="s">
        <v>159</v>
      </c>
      <c r="I30" s="122"/>
      <c r="J30" s="121"/>
      <c r="K30" s="121"/>
      <c r="L30" s="121"/>
      <c r="M30" s="121"/>
      <c r="N30" s="41"/>
      <c r="O30" s="33"/>
      <c r="P30" s="90"/>
      <c r="Q30" s="29" t="s">
        <v>0</v>
      </c>
      <c r="R30" s="29"/>
      <c r="S30" s="121"/>
      <c r="T30" s="36"/>
      <c r="U30" s="29"/>
    </row>
    <row r="31" spans="1:21" ht="13.7" customHeight="1" thickBot="1">
      <c r="A31" s="121"/>
      <c r="B31" s="121"/>
      <c r="C31" s="121"/>
      <c r="D31" s="121"/>
      <c r="E31" s="121"/>
      <c r="F31" s="121"/>
      <c r="G31" s="123"/>
      <c r="H31" s="124">
        <v>7</v>
      </c>
      <c r="I31" s="125"/>
      <c r="J31" s="50"/>
      <c r="K31" s="126"/>
      <c r="L31" s="28" t="s">
        <v>159</v>
      </c>
      <c r="M31" s="180"/>
      <c r="N31" s="29"/>
      <c r="O31" s="33"/>
      <c r="P31" s="90"/>
      <c r="Q31" s="29"/>
      <c r="R31" s="29"/>
      <c r="S31" s="121"/>
      <c r="T31" s="33"/>
      <c r="U31" s="26"/>
    </row>
    <row r="32" spans="1:21" ht="13.7" customHeight="1" thickBot="1">
      <c r="A32" s="121"/>
      <c r="B32" s="121"/>
      <c r="C32" s="121"/>
      <c r="D32" s="121"/>
      <c r="E32" s="121"/>
      <c r="F32" s="121"/>
      <c r="G32" s="29">
        <v>28</v>
      </c>
      <c r="H32" s="28" t="s">
        <v>143</v>
      </c>
      <c r="I32" s="127"/>
      <c r="J32" s="121"/>
      <c r="K32" s="121"/>
      <c r="L32" s="31"/>
      <c r="M32" s="33"/>
      <c r="N32" s="29"/>
      <c r="O32" s="33"/>
      <c r="P32" s="90"/>
      <c r="Q32" s="29"/>
      <c r="R32" s="29"/>
      <c r="S32" s="121"/>
      <c r="T32" s="33"/>
      <c r="U32" s="29"/>
    </row>
    <row r="33" spans="1:22" ht="13.7" customHeight="1" thickBot="1">
      <c r="A33" s="121"/>
      <c r="B33" s="121"/>
      <c r="C33" s="121"/>
      <c r="D33" s="121"/>
      <c r="E33" s="121"/>
      <c r="F33" s="29"/>
      <c r="G33" s="29"/>
      <c r="H33" s="29" t="s">
        <v>0</v>
      </c>
      <c r="I33" s="121"/>
      <c r="J33" s="121"/>
      <c r="K33" s="121"/>
      <c r="L33" s="41">
        <v>20</v>
      </c>
      <c r="M33" s="33"/>
      <c r="N33" s="28" t="s">
        <v>159</v>
      </c>
      <c r="O33" s="179"/>
      <c r="P33" s="93"/>
      <c r="Q33" s="29"/>
      <c r="R33" s="121"/>
      <c r="S33" s="121"/>
      <c r="T33" s="128"/>
      <c r="U33" s="26"/>
    </row>
    <row r="34" spans="1:22" ht="13.7" customHeight="1" thickBot="1">
      <c r="A34" s="121"/>
      <c r="B34" s="121"/>
      <c r="C34" s="29">
        <v>12</v>
      </c>
      <c r="D34" s="28" t="s">
        <v>142</v>
      </c>
      <c r="E34" s="122"/>
      <c r="F34" s="121"/>
      <c r="G34" s="121"/>
      <c r="H34" s="121"/>
      <c r="I34" s="121"/>
      <c r="J34" s="121"/>
      <c r="K34" s="121"/>
      <c r="L34" s="31"/>
      <c r="M34" s="33"/>
      <c r="N34" s="29" t="s">
        <v>3</v>
      </c>
      <c r="O34" s="30"/>
      <c r="P34" s="89"/>
      <c r="Q34" s="121"/>
      <c r="R34" s="121"/>
      <c r="S34" s="121"/>
      <c r="T34" s="128"/>
      <c r="U34" s="26"/>
    </row>
    <row r="35" spans="1:22" ht="13.7" customHeight="1" thickBot="1">
      <c r="A35" s="121"/>
      <c r="B35" s="121"/>
      <c r="C35" s="123"/>
      <c r="D35" s="124">
        <v>8</v>
      </c>
      <c r="E35" s="125"/>
      <c r="F35" s="50"/>
      <c r="G35" s="126"/>
      <c r="H35" s="126"/>
      <c r="I35" s="126"/>
      <c r="J35" s="126"/>
      <c r="K35" s="126"/>
      <c r="L35" s="28" t="s">
        <v>150</v>
      </c>
      <c r="M35" s="179"/>
      <c r="N35" s="29"/>
      <c r="O35" s="30"/>
      <c r="P35" s="89"/>
      <c r="Q35" s="121"/>
      <c r="R35" s="121"/>
      <c r="S35" s="121"/>
      <c r="T35" s="128"/>
      <c r="U35" s="26"/>
    </row>
    <row r="36" spans="1:22" ht="13.7" customHeight="1" thickBot="1">
      <c r="A36" s="121"/>
      <c r="B36" s="121"/>
      <c r="C36" s="29">
        <v>21</v>
      </c>
      <c r="D36" s="28" t="s">
        <v>150</v>
      </c>
      <c r="E36" s="127"/>
      <c r="F36" s="121"/>
      <c r="G36" s="121"/>
      <c r="H36" s="121"/>
      <c r="I36" s="121"/>
      <c r="J36" s="121"/>
      <c r="K36" s="121"/>
      <c r="L36" s="121" t="s">
        <v>0</v>
      </c>
      <c r="M36" s="121"/>
      <c r="N36" s="29"/>
      <c r="O36" s="30"/>
      <c r="P36" s="89"/>
      <c r="Q36" s="121"/>
      <c r="R36" s="121"/>
      <c r="S36" s="121"/>
      <c r="T36" s="128"/>
      <c r="U36" s="26"/>
    </row>
    <row r="37" spans="1:22" ht="13.7" customHeight="1">
      <c r="A37" s="29"/>
      <c r="B37" s="29"/>
      <c r="C37" s="29"/>
      <c r="D37" s="31" t="s">
        <v>3</v>
      </c>
      <c r="E37" s="30"/>
      <c r="F37" s="121"/>
      <c r="G37" s="121"/>
      <c r="H37" s="121"/>
      <c r="I37" s="121"/>
      <c r="J37" s="121"/>
      <c r="K37" s="121"/>
      <c r="L37" s="121"/>
      <c r="M37" s="121"/>
      <c r="N37" s="29"/>
      <c r="O37" s="30"/>
      <c r="P37" s="89"/>
      <c r="Q37" s="29"/>
      <c r="R37" s="121"/>
      <c r="S37" s="121"/>
      <c r="T37" s="128"/>
      <c r="U37" s="39"/>
      <c r="V37" s="66"/>
    </row>
    <row r="38" spans="1:22" ht="13.7" customHeight="1" thickBot="1">
      <c r="A38" s="121"/>
      <c r="B38" s="121"/>
      <c r="C38" s="121"/>
      <c r="D38" s="121"/>
      <c r="E38" s="29">
        <v>2</v>
      </c>
      <c r="F38" s="28" t="s">
        <v>146</v>
      </c>
      <c r="G38" s="122"/>
      <c r="H38" s="121"/>
      <c r="I38" s="121"/>
      <c r="J38" s="121"/>
      <c r="K38" s="121"/>
      <c r="L38" s="121"/>
      <c r="M38" s="45"/>
      <c r="N38" s="121"/>
      <c r="O38" s="121"/>
      <c r="P38" s="88"/>
      <c r="Q38" s="121"/>
      <c r="R38" s="121"/>
      <c r="S38" s="41">
        <v>31</v>
      </c>
      <c r="T38" s="128"/>
      <c r="U38" s="28" t="s">
        <v>155</v>
      </c>
      <c r="V38" s="45"/>
    </row>
    <row r="39" spans="1:22" ht="13.7" customHeight="1" thickBot="1">
      <c r="A39" s="121"/>
      <c r="B39" s="121"/>
      <c r="C39" s="121"/>
      <c r="D39" s="121"/>
      <c r="E39" s="29"/>
      <c r="F39" s="124">
        <v>9</v>
      </c>
      <c r="G39" s="125"/>
      <c r="H39" s="50"/>
      <c r="I39" s="126"/>
      <c r="J39" s="28" t="s">
        <v>146</v>
      </c>
      <c r="K39" s="180"/>
      <c r="L39" s="121"/>
      <c r="M39" s="47"/>
      <c r="N39" s="29"/>
      <c r="O39" s="30"/>
      <c r="P39" s="89"/>
      <c r="Q39" s="29"/>
      <c r="R39" s="29"/>
      <c r="S39" s="29"/>
      <c r="T39" s="33"/>
      <c r="U39" s="49"/>
      <c r="V39" s="66"/>
    </row>
    <row r="40" spans="1:22" ht="13.7" customHeight="1" thickBot="1">
      <c r="A40" s="121"/>
      <c r="B40" s="121"/>
      <c r="C40" s="121"/>
      <c r="D40" s="121"/>
      <c r="E40" s="29">
        <v>31</v>
      </c>
      <c r="F40" s="28" t="s">
        <v>158</v>
      </c>
      <c r="G40" s="127"/>
      <c r="H40" s="34"/>
      <c r="I40" s="34"/>
      <c r="J40" s="31"/>
      <c r="K40" s="32"/>
      <c r="L40" s="121"/>
      <c r="M40" s="47"/>
      <c r="N40" s="29"/>
      <c r="O40" s="30"/>
      <c r="P40" s="89"/>
      <c r="Q40" s="29"/>
      <c r="R40" s="29"/>
      <c r="S40" s="29"/>
      <c r="T40" s="33"/>
      <c r="U40" s="39"/>
      <c r="V40" s="66"/>
    </row>
    <row r="41" spans="1:22" ht="13.7" customHeight="1" thickBot="1">
      <c r="A41" s="29"/>
      <c r="B41" s="29"/>
      <c r="C41" s="29"/>
      <c r="D41" s="121"/>
      <c r="E41" s="121"/>
      <c r="F41" s="29" t="s">
        <v>1</v>
      </c>
      <c r="G41" s="121"/>
      <c r="H41" s="121"/>
      <c r="I41" s="121"/>
      <c r="J41" s="40">
        <v>21</v>
      </c>
      <c r="K41" s="121"/>
      <c r="L41" s="50"/>
      <c r="M41" s="126"/>
      <c r="N41" s="28" t="s">
        <v>146</v>
      </c>
      <c r="O41" s="180"/>
      <c r="P41" s="90"/>
      <c r="Q41" s="29"/>
      <c r="R41" s="29"/>
      <c r="S41" s="29"/>
      <c r="T41" s="33"/>
      <c r="U41" s="39"/>
      <c r="V41" s="66"/>
    </row>
    <row r="42" spans="1:22" ht="13.7" customHeight="1" thickBot="1">
      <c r="A42" s="29">
        <v>15</v>
      </c>
      <c r="B42" s="28" t="s">
        <v>313</v>
      </c>
      <c r="C42" s="122"/>
      <c r="D42" s="121"/>
      <c r="E42" s="121"/>
      <c r="F42" s="121"/>
      <c r="G42" s="121"/>
      <c r="H42" s="121"/>
      <c r="I42" s="121"/>
      <c r="J42" s="34"/>
      <c r="K42" s="33"/>
      <c r="L42" s="121"/>
      <c r="M42" s="29"/>
      <c r="N42" s="29"/>
      <c r="O42" s="32"/>
      <c r="P42" s="91"/>
      <c r="Q42" s="29"/>
      <c r="R42" s="29"/>
      <c r="S42" s="29"/>
      <c r="T42" s="33"/>
      <c r="U42" s="39"/>
    </row>
    <row r="43" spans="1:22" ht="13.7" customHeight="1" thickBot="1">
      <c r="A43" s="29"/>
      <c r="B43" s="124">
        <v>10</v>
      </c>
      <c r="C43" s="125"/>
      <c r="D43" s="50"/>
      <c r="E43" s="126"/>
      <c r="F43" s="126"/>
      <c r="G43" s="126"/>
      <c r="H43" s="126"/>
      <c r="I43" s="126"/>
      <c r="J43" s="28" t="s">
        <v>313</v>
      </c>
      <c r="K43" s="179"/>
      <c r="L43" s="121"/>
      <c r="M43" s="47"/>
      <c r="N43" s="29"/>
      <c r="O43" s="33"/>
      <c r="P43" s="90"/>
      <c r="Q43" s="29"/>
      <c r="R43" s="29"/>
      <c r="S43" s="29"/>
      <c r="T43" s="33"/>
      <c r="U43" s="39"/>
    </row>
    <row r="44" spans="1:22" ht="13.7" customHeight="1" thickBot="1">
      <c r="A44" s="29">
        <v>18</v>
      </c>
      <c r="B44" s="28" t="s">
        <v>239</v>
      </c>
      <c r="C44" s="127"/>
      <c r="D44" s="34"/>
      <c r="E44" s="34"/>
      <c r="F44" s="121"/>
      <c r="G44" s="121"/>
      <c r="H44" s="121"/>
      <c r="I44" s="121"/>
      <c r="J44" s="29" t="s">
        <v>1</v>
      </c>
      <c r="K44" s="121"/>
      <c r="L44" s="121"/>
      <c r="M44" s="47"/>
      <c r="N44" s="121"/>
      <c r="O44" s="33"/>
      <c r="P44" s="90"/>
      <c r="Q44" s="29"/>
      <c r="R44" s="121"/>
      <c r="S44" s="121"/>
      <c r="T44" s="128"/>
      <c r="U44" s="26"/>
    </row>
    <row r="45" spans="1:22" ht="13.7" customHeight="1" thickBot="1">
      <c r="A45" s="29"/>
      <c r="B45" s="48" t="s">
        <v>2</v>
      </c>
      <c r="C45" s="29"/>
      <c r="D45" s="34"/>
      <c r="E45" s="34"/>
      <c r="F45" s="121"/>
      <c r="G45" s="121"/>
      <c r="H45" s="121"/>
      <c r="I45" s="121"/>
      <c r="J45" s="121"/>
      <c r="K45" s="121"/>
      <c r="L45" s="121"/>
      <c r="M45" s="47"/>
      <c r="N45" s="41">
        <v>27</v>
      </c>
      <c r="O45" s="33"/>
      <c r="P45" s="90"/>
      <c r="Q45" s="28" t="s">
        <v>153</v>
      </c>
      <c r="R45" s="180"/>
      <c r="S45" s="121"/>
      <c r="T45" s="128"/>
      <c r="U45" s="39"/>
    </row>
    <row r="46" spans="1:22" ht="13.7" customHeight="1" thickBot="1">
      <c r="A46" s="121"/>
      <c r="B46" s="121"/>
      <c r="C46" s="121"/>
      <c r="D46" s="121"/>
      <c r="E46" s="34"/>
      <c r="F46" s="121"/>
      <c r="G46" s="29">
        <v>7</v>
      </c>
      <c r="H46" s="28" t="s">
        <v>153</v>
      </c>
      <c r="I46" s="122"/>
      <c r="J46" s="121"/>
      <c r="K46" s="121"/>
      <c r="L46" s="121"/>
      <c r="M46" s="47"/>
      <c r="N46" s="121"/>
      <c r="O46" s="33"/>
      <c r="P46" s="90"/>
      <c r="Q46" s="29"/>
      <c r="R46" s="129"/>
      <c r="S46" s="121"/>
      <c r="T46" s="128"/>
      <c r="U46" s="39"/>
    </row>
    <row r="47" spans="1:22" ht="13.7" customHeight="1" thickBot="1">
      <c r="A47" s="121"/>
      <c r="B47" s="121"/>
      <c r="C47" s="121"/>
      <c r="D47" s="121"/>
      <c r="E47" s="121"/>
      <c r="F47" s="121"/>
      <c r="G47" s="29"/>
      <c r="H47" s="124">
        <v>11</v>
      </c>
      <c r="I47" s="125"/>
      <c r="J47" s="50"/>
      <c r="K47" s="126"/>
      <c r="L47" s="28" t="s">
        <v>153</v>
      </c>
      <c r="M47" s="180"/>
      <c r="N47" s="121"/>
      <c r="O47" s="128"/>
      <c r="P47" s="92"/>
      <c r="Q47" s="121"/>
      <c r="R47" s="128"/>
      <c r="S47" s="29"/>
      <c r="T47" s="128"/>
      <c r="U47" s="41"/>
    </row>
    <row r="48" spans="1:22" ht="13.7" customHeight="1" thickBot="1">
      <c r="A48" s="121"/>
      <c r="B48" s="121"/>
      <c r="C48" s="121"/>
      <c r="D48" s="121"/>
      <c r="E48" s="121"/>
      <c r="F48" s="121"/>
      <c r="G48" s="29">
        <v>26</v>
      </c>
      <c r="H48" s="28" t="s">
        <v>147</v>
      </c>
      <c r="I48" s="127"/>
      <c r="J48" s="121"/>
      <c r="K48" s="121"/>
      <c r="L48" s="31"/>
      <c r="M48" s="32"/>
      <c r="N48" s="29"/>
      <c r="O48" s="33"/>
      <c r="P48" s="90"/>
      <c r="Q48" s="29"/>
      <c r="R48" s="33"/>
      <c r="S48" s="29"/>
      <c r="T48" s="128"/>
      <c r="U48" s="39"/>
    </row>
    <row r="49" spans="1:21" ht="13.7" customHeight="1" thickBot="1">
      <c r="A49" s="29"/>
      <c r="B49" s="29"/>
      <c r="C49" s="29"/>
      <c r="D49" s="121"/>
      <c r="E49" s="121"/>
      <c r="F49" s="121"/>
      <c r="G49" s="121"/>
      <c r="H49" s="121" t="s">
        <v>2</v>
      </c>
      <c r="I49" s="121"/>
      <c r="J49" s="121"/>
      <c r="K49" s="121"/>
      <c r="L49" s="41">
        <v>22</v>
      </c>
      <c r="M49" s="33"/>
      <c r="N49" s="28" t="s">
        <v>153</v>
      </c>
      <c r="O49" s="179"/>
      <c r="P49" s="93"/>
      <c r="Q49" s="29"/>
      <c r="R49" s="33"/>
      <c r="S49" s="29"/>
      <c r="T49" s="128"/>
      <c r="U49" s="39"/>
    </row>
    <row r="50" spans="1:21" ht="13.7" customHeight="1" thickBot="1">
      <c r="A50" s="121"/>
      <c r="B50" s="121"/>
      <c r="C50" s="29">
        <v>10</v>
      </c>
      <c r="D50" s="28" t="s">
        <v>160</v>
      </c>
      <c r="E50" s="122"/>
      <c r="F50" s="121"/>
      <c r="G50" s="121"/>
      <c r="H50" s="121"/>
      <c r="I50" s="121"/>
      <c r="J50" s="121"/>
      <c r="K50" s="121"/>
      <c r="L50" s="34"/>
      <c r="M50" s="35"/>
      <c r="N50" s="29" t="s">
        <v>1</v>
      </c>
      <c r="O50" s="30"/>
      <c r="P50" s="89"/>
      <c r="Q50" s="29"/>
      <c r="R50" s="33"/>
      <c r="S50" s="29"/>
      <c r="T50" s="128"/>
      <c r="U50" s="39"/>
    </row>
    <row r="51" spans="1:21" ht="13.7" customHeight="1" thickBot="1">
      <c r="A51" s="121"/>
      <c r="B51" s="121"/>
      <c r="C51" s="29"/>
      <c r="D51" s="124">
        <v>12</v>
      </c>
      <c r="E51" s="125"/>
      <c r="F51" s="50"/>
      <c r="G51" s="126"/>
      <c r="H51" s="126"/>
      <c r="I51" s="126"/>
      <c r="J51" s="126"/>
      <c r="K51" s="126"/>
      <c r="L51" s="28" t="s">
        <v>160</v>
      </c>
      <c r="M51" s="179"/>
      <c r="N51" s="29"/>
      <c r="O51" s="30"/>
      <c r="P51" s="89"/>
      <c r="Q51" s="121"/>
      <c r="R51" s="33"/>
      <c r="S51" s="29"/>
      <c r="T51" s="128"/>
      <c r="U51" s="39"/>
    </row>
    <row r="52" spans="1:21" ht="13.7" customHeight="1" thickBot="1">
      <c r="A52" s="121"/>
      <c r="B52" s="121"/>
      <c r="C52" s="29">
        <v>23</v>
      </c>
      <c r="D52" s="28" t="s">
        <v>148</v>
      </c>
      <c r="E52" s="127"/>
      <c r="F52" s="34"/>
      <c r="G52" s="34"/>
      <c r="H52" s="121"/>
      <c r="I52" s="121"/>
      <c r="J52" s="121"/>
      <c r="K52" s="121"/>
      <c r="L52" s="121" t="s">
        <v>2</v>
      </c>
      <c r="M52" s="47"/>
      <c r="N52" s="41"/>
      <c r="O52" s="30"/>
      <c r="P52" s="89"/>
      <c r="Q52" s="121"/>
      <c r="R52" s="33"/>
      <c r="S52" s="29"/>
      <c r="T52" s="128"/>
      <c r="U52" s="39"/>
    </row>
    <row r="53" spans="1:21" ht="13.7" customHeight="1" thickBot="1">
      <c r="A53" s="29"/>
      <c r="B53" s="48"/>
      <c r="C53" s="29"/>
      <c r="D53" s="29" t="s">
        <v>1</v>
      </c>
      <c r="E53" s="34"/>
      <c r="F53" s="121"/>
      <c r="G53" s="121"/>
      <c r="H53" s="121"/>
      <c r="I53" s="121"/>
      <c r="J53" s="121"/>
      <c r="K53" s="121"/>
      <c r="L53" s="121"/>
      <c r="M53" s="47"/>
      <c r="N53" s="41"/>
      <c r="O53" s="30"/>
      <c r="P53" s="89"/>
      <c r="Q53" s="41">
        <v>30</v>
      </c>
      <c r="R53" s="33"/>
      <c r="S53" s="28" t="s">
        <v>144</v>
      </c>
      <c r="T53" s="179"/>
      <c r="U53" s="39"/>
    </row>
    <row r="54" spans="1:21" ht="13.7" customHeight="1" thickBot="1">
      <c r="A54" s="121"/>
      <c r="B54" s="121"/>
      <c r="C54" s="121"/>
      <c r="D54" s="121"/>
      <c r="E54" s="29">
        <v>3</v>
      </c>
      <c r="F54" s="28" t="s">
        <v>144</v>
      </c>
      <c r="G54" s="122"/>
      <c r="H54" s="34"/>
      <c r="I54" s="121"/>
      <c r="J54" s="121"/>
      <c r="K54" s="121"/>
      <c r="L54" s="121"/>
      <c r="M54" s="47"/>
      <c r="N54" s="41"/>
      <c r="O54" s="30"/>
      <c r="P54" s="89"/>
      <c r="Q54" s="121"/>
      <c r="R54" s="33"/>
      <c r="S54" s="121"/>
      <c r="T54" s="121"/>
      <c r="U54" s="39"/>
    </row>
    <row r="55" spans="1:21" ht="13.7" customHeight="1" thickBot="1">
      <c r="A55" s="121"/>
      <c r="B55" s="121"/>
      <c r="C55" s="121"/>
      <c r="D55" s="121"/>
      <c r="E55" s="29"/>
      <c r="F55" s="124">
        <v>13</v>
      </c>
      <c r="G55" s="125"/>
      <c r="H55" s="50"/>
      <c r="I55" s="126"/>
      <c r="J55" s="28" t="s">
        <v>144</v>
      </c>
      <c r="K55" s="180"/>
      <c r="L55" s="121"/>
      <c r="M55" s="47"/>
      <c r="N55" s="29"/>
      <c r="O55" s="30"/>
      <c r="P55" s="89"/>
      <c r="Q55" s="121"/>
      <c r="R55" s="128"/>
      <c r="S55" s="47" t="s">
        <v>0</v>
      </c>
      <c r="T55" s="47"/>
      <c r="U55" s="39"/>
    </row>
    <row r="56" spans="1:21" ht="13.7" customHeight="1" thickBot="1">
      <c r="A56" s="121"/>
      <c r="B56" s="121"/>
      <c r="C56" s="121"/>
      <c r="D56" s="121"/>
      <c r="E56" s="29">
        <v>30</v>
      </c>
      <c r="F56" s="28" t="s">
        <v>151</v>
      </c>
      <c r="G56" s="127"/>
      <c r="H56" s="34"/>
      <c r="I56" s="34"/>
      <c r="J56" s="31"/>
      <c r="K56" s="33"/>
      <c r="L56" s="121"/>
      <c r="M56" s="34"/>
      <c r="N56" s="29"/>
      <c r="O56" s="30"/>
      <c r="P56" s="89"/>
      <c r="Q56" s="29"/>
      <c r="R56" s="33"/>
      <c r="S56" s="31"/>
      <c r="T56" s="130"/>
      <c r="U56" s="48"/>
    </row>
    <row r="57" spans="1:21" ht="13.7" customHeight="1" thickBot="1">
      <c r="A57" s="29"/>
      <c r="B57" s="29"/>
      <c r="C57" s="29"/>
      <c r="D57" s="121"/>
      <c r="E57" s="121"/>
      <c r="F57" s="121" t="s">
        <v>2</v>
      </c>
      <c r="G57" s="121"/>
      <c r="H57" s="121"/>
      <c r="I57" s="121"/>
      <c r="J57" s="41">
        <v>23</v>
      </c>
      <c r="K57" s="121"/>
      <c r="L57" s="50"/>
      <c r="M57" s="126"/>
      <c r="N57" s="28" t="s">
        <v>144</v>
      </c>
      <c r="O57" s="180"/>
      <c r="P57" s="90"/>
      <c r="Q57" s="29"/>
      <c r="R57" s="33"/>
      <c r="S57" s="31"/>
      <c r="T57" s="45"/>
      <c r="U57" s="39"/>
    </row>
    <row r="58" spans="1:21" ht="13.7" customHeight="1" thickBot="1">
      <c r="A58" s="29">
        <v>14</v>
      </c>
      <c r="B58" s="28" t="s">
        <v>154</v>
      </c>
      <c r="C58" s="122"/>
      <c r="D58" s="121"/>
      <c r="E58" s="121"/>
      <c r="F58" s="121"/>
      <c r="G58" s="121"/>
      <c r="H58" s="121"/>
      <c r="I58" s="121"/>
      <c r="J58" s="31"/>
      <c r="K58" s="33"/>
      <c r="L58" s="121"/>
      <c r="M58" s="29"/>
      <c r="N58" s="29"/>
      <c r="O58" s="36"/>
      <c r="P58" s="91"/>
      <c r="Q58" s="29"/>
      <c r="R58" s="33"/>
      <c r="S58" s="31"/>
      <c r="T58" s="45"/>
      <c r="U58" s="39"/>
    </row>
    <row r="59" spans="1:21" ht="13.7" customHeight="1" thickBot="1">
      <c r="A59" s="29"/>
      <c r="B59" s="124">
        <v>14</v>
      </c>
      <c r="C59" s="125"/>
      <c r="D59" s="50"/>
      <c r="E59" s="126"/>
      <c r="F59" s="126"/>
      <c r="G59" s="126"/>
      <c r="H59" s="126"/>
      <c r="I59" s="126"/>
      <c r="J59" s="28" t="s">
        <v>154</v>
      </c>
      <c r="K59" s="179"/>
      <c r="L59" s="121"/>
      <c r="M59" s="43"/>
      <c r="N59" s="121"/>
      <c r="O59" s="128"/>
      <c r="P59" s="92"/>
      <c r="Q59" s="121"/>
      <c r="R59" s="128"/>
      <c r="S59" s="41"/>
      <c r="T59" s="45"/>
      <c r="U59" s="39"/>
    </row>
    <row r="60" spans="1:21" ht="13.7" customHeight="1" thickBot="1">
      <c r="A60" s="29">
        <v>19</v>
      </c>
      <c r="B60" s="28" t="s">
        <v>138</v>
      </c>
      <c r="C60" s="127"/>
      <c r="D60" s="34"/>
      <c r="E60" s="34"/>
      <c r="F60" s="121"/>
      <c r="G60" s="121"/>
      <c r="H60" s="121"/>
      <c r="I60" s="121"/>
      <c r="J60" s="121" t="s">
        <v>2</v>
      </c>
      <c r="K60" s="121"/>
      <c r="L60" s="121"/>
      <c r="M60" s="121"/>
      <c r="N60" s="41"/>
      <c r="O60" s="128"/>
      <c r="P60" s="92"/>
      <c r="Q60" s="31"/>
      <c r="R60" s="35"/>
      <c r="S60" s="41"/>
      <c r="T60" s="45"/>
      <c r="U60" s="39"/>
    </row>
    <row r="61" spans="1:21" ht="13.7" customHeight="1" thickBot="1">
      <c r="A61" s="29"/>
      <c r="B61" s="29" t="s">
        <v>1</v>
      </c>
      <c r="C61" s="29"/>
      <c r="D61" s="34"/>
      <c r="E61" s="34"/>
      <c r="F61" s="121"/>
      <c r="G61" s="121"/>
      <c r="H61" s="121"/>
      <c r="I61" s="121"/>
      <c r="J61" s="121"/>
      <c r="K61" s="121"/>
      <c r="L61" s="121"/>
      <c r="M61" s="121"/>
      <c r="N61" s="41">
        <v>28</v>
      </c>
      <c r="O61" s="33"/>
      <c r="P61" s="90"/>
      <c r="Q61" s="28" t="s">
        <v>144</v>
      </c>
      <c r="R61" s="179"/>
      <c r="S61" s="47"/>
      <c r="T61" s="44"/>
      <c r="U61" s="39"/>
    </row>
    <row r="62" spans="1:21" ht="13.7" customHeight="1" thickBot="1">
      <c r="A62" s="121"/>
      <c r="B62" s="121"/>
      <c r="C62" s="121"/>
      <c r="D62" s="34"/>
      <c r="E62" s="34"/>
      <c r="F62" s="121"/>
      <c r="G62" s="29">
        <v>6</v>
      </c>
      <c r="H62" s="28" t="s">
        <v>251</v>
      </c>
      <c r="I62" s="122"/>
      <c r="J62" s="121"/>
      <c r="K62" s="121"/>
      <c r="L62" s="121"/>
      <c r="M62" s="121"/>
      <c r="N62" s="41"/>
      <c r="O62" s="33"/>
      <c r="P62" s="90"/>
      <c r="Q62" s="29" t="s">
        <v>1</v>
      </c>
      <c r="R62" s="29"/>
      <c r="S62" s="47"/>
      <c r="T62" s="44"/>
      <c r="U62" s="39"/>
    </row>
    <row r="63" spans="1:21" ht="13.7" customHeight="1" thickBot="1">
      <c r="A63" s="121"/>
      <c r="B63" s="121"/>
      <c r="C63" s="121"/>
      <c r="D63" s="121"/>
      <c r="E63" s="121"/>
      <c r="F63" s="121"/>
      <c r="G63" s="29"/>
      <c r="H63" s="124">
        <v>15</v>
      </c>
      <c r="I63" s="125"/>
      <c r="J63" s="50"/>
      <c r="K63" s="126"/>
      <c r="L63" s="28" t="s">
        <v>251</v>
      </c>
      <c r="M63" s="180"/>
      <c r="N63" s="29"/>
      <c r="O63" s="33"/>
      <c r="P63" s="90"/>
      <c r="Q63" s="29"/>
      <c r="R63" s="29"/>
      <c r="S63" s="47"/>
      <c r="T63" s="45"/>
      <c r="U63" s="39"/>
    </row>
    <row r="64" spans="1:21" ht="13.7" customHeight="1" thickBot="1">
      <c r="A64" s="121"/>
      <c r="B64" s="121"/>
      <c r="C64" s="121"/>
      <c r="D64" s="121"/>
      <c r="E64" s="121"/>
      <c r="F64" s="121"/>
      <c r="G64" s="29">
        <v>27</v>
      </c>
      <c r="H64" s="28" t="s">
        <v>156</v>
      </c>
      <c r="I64" s="127"/>
      <c r="J64" s="34"/>
      <c r="K64" s="34"/>
      <c r="L64" s="31"/>
      <c r="M64" s="33"/>
      <c r="N64" s="29"/>
      <c r="O64" s="33"/>
      <c r="P64" s="90"/>
      <c r="Q64" s="29"/>
      <c r="R64" s="29"/>
      <c r="S64" s="47"/>
      <c r="T64" s="45"/>
      <c r="U64" s="39"/>
    </row>
    <row r="65" spans="1:21" ht="13.7" customHeight="1" thickBot="1">
      <c r="A65" s="29"/>
      <c r="B65" s="29"/>
      <c r="C65" s="29"/>
      <c r="D65" s="121"/>
      <c r="E65" s="121"/>
      <c r="F65" s="121"/>
      <c r="G65" s="121"/>
      <c r="H65" s="121" t="s">
        <v>1</v>
      </c>
      <c r="I65" s="121"/>
      <c r="J65" s="121"/>
      <c r="K65" s="121"/>
      <c r="L65" s="41">
        <v>24</v>
      </c>
      <c r="M65" s="33"/>
      <c r="N65" s="28" t="s">
        <v>250</v>
      </c>
      <c r="O65" s="179"/>
      <c r="P65" s="93"/>
      <c r="Q65" s="27"/>
      <c r="R65" s="27"/>
      <c r="S65" s="46"/>
      <c r="T65" s="45"/>
      <c r="U65" s="39"/>
    </row>
    <row r="66" spans="1:21" ht="13.7" customHeight="1" thickBot="1">
      <c r="A66" s="121"/>
      <c r="B66" s="121"/>
      <c r="C66" s="29">
        <v>11</v>
      </c>
      <c r="D66" s="28" t="s">
        <v>250</v>
      </c>
      <c r="E66" s="122"/>
      <c r="F66" s="68"/>
      <c r="G66" s="68"/>
      <c r="H66" s="121"/>
      <c r="I66" s="121"/>
      <c r="J66" s="121"/>
      <c r="K66" s="121"/>
      <c r="L66" s="31"/>
      <c r="M66" s="33"/>
      <c r="N66" s="29" t="s">
        <v>2</v>
      </c>
      <c r="O66" s="30"/>
      <c r="P66" s="89"/>
      <c r="Q66" s="26"/>
      <c r="R66" s="27"/>
      <c r="S66" s="46"/>
      <c r="T66" s="45"/>
      <c r="U66" s="39"/>
    </row>
    <row r="67" spans="1:21" ht="13.7" customHeight="1" thickBot="1">
      <c r="A67" s="121"/>
      <c r="B67" s="121"/>
      <c r="C67" s="29"/>
      <c r="D67" s="124">
        <v>16</v>
      </c>
      <c r="E67" s="68"/>
      <c r="F67" s="50"/>
      <c r="G67" s="126"/>
      <c r="H67" s="126"/>
      <c r="I67" s="126"/>
      <c r="J67" s="126"/>
      <c r="K67" s="126"/>
      <c r="L67" s="28" t="s">
        <v>250</v>
      </c>
      <c r="M67" s="179"/>
      <c r="N67" s="29"/>
      <c r="O67" s="30"/>
      <c r="P67" s="89"/>
      <c r="Q67" s="26"/>
      <c r="R67" s="26"/>
      <c r="S67" s="26"/>
      <c r="T67" s="26"/>
      <c r="U67" s="39"/>
    </row>
    <row r="68" spans="1:21" ht="13.7" customHeight="1" thickBot="1">
      <c r="A68" s="121"/>
      <c r="B68" s="121"/>
      <c r="C68" s="29">
        <v>22</v>
      </c>
      <c r="D68" s="28" t="s">
        <v>149</v>
      </c>
      <c r="E68" s="127"/>
      <c r="F68" s="68"/>
      <c r="G68" s="68"/>
      <c r="H68" s="34"/>
      <c r="I68" s="34"/>
      <c r="J68" s="121"/>
      <c r="K68" s="121"/>
      <c r="L68" s="31" t="s">
        <v>1</v>
      </c>
      <c r="M68" s="68"/>
      <c r="N68" s="68"/>
      <c r="O68" s="68"/>
      <c r="P68" s="68"/>
    </row>
    <row r="69" spans="1:21" ht="13.7" customHeight="1">
      <c r="A69" s="29"/>
      <c r="B69" s="48"/>
      <c r="C69" s="34"/>
      <c r="D69" s="31" t="s">
        <v>2</v>
      </c>
      <c r="E69" s="30"/>
      <c r="F69" s="29"/>
      <c r="G69" s="30"/>
      <c r="H69" s="121"/>
      <c r="I69" s="121"/>
      <c r="J69" s="29"/>
      <c r="K69" s="43"/>
      <c r="L69" s="31"/>
      <c r="M69" s="68"/>
      <c r="N69" s="68"/>
      <c r="O69" s="68"/>
    </row>
    <row r="70" spans="1:21" ht="15.75">
      <c r="A70" s="29"/>
      <c r="B70" s="48"/>
      <c r="C70" s="34"/>
      <c r="D70" s="31"/>
      <c r="E70" s="30"/>
      <c r="F70" s="29"/>
      <c r="G70" s="30"/>
      <c r="H70" s="121"/>
      <c r="I70" s="121"/>
      <c r="J70" s="29"/>
      <c r="K70" s="43"/>
      <c r="L70" s="31"/>
      <c r="M70" s="68"/>
      <c r="N70" s="68"/>
      <c r="O70" s="68"/>
    </row>
    <row r="71" spans="1:21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21">
      <c r="A72" s="68"/>
      <c r="B72" s="68"/>
      <c r="C72" s="68"/>
      <c r="D72" s="68"/>
      <c r="E72" s="68"/>
      <c r="F72" s="68"/>
      <c r="G72" s="68"/>
      <c r="H72" s="68"/>
      <c r="I72" s="68"/>
      <c r="J72" s="68"/>
    </row>
  </sheetData>
  <mergeCells count="1">
    <mergeCell ref="P5:P8"/>
  </mergeCells>
  <pageMargins left="0.2" right="0.2" top="0.25" bottom="0.2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285"/>
  <sheetViews>
    <sheetView workbookViewId="0">
      <selection activeCell="N4" sqref="N4"/>
    </sheetView>
  </sheetViews>
  <sheetFormatPr defaultRowHeight="15"/>
  <cols>
    <col min="1" max="1" width="10.28515625" style="59" customWidth="1"/>
    <col min="2" max="2" width="31.28515625" customWidth="1"/>
    <col min="3" max="3" width="10.5703125" customWidth="1"/>
    <col min="4" max="4" width="11.85546875" style="67" customWidth="1"/>
    <col min="5" max="6" width="6.85546875" customWidth="1"/>
    <col min="7" max="7" width="11.42578125" style="59" customWidth="1"/>
    <col min="8" max="8" width="7.42578125" customWidth="1"/>
    <col min="9" max="9" width="6.140625" customWidth="1"/>
    <col min="10" max="10" width="11.5703125" style="67" customWidth="1"/>
    <col min="11" max="11" width="12.5703125" style="67" customWidth="1"/>
    <col min="12" max="12" width="15.140625" style="67" customWidth="1"/>
    <col min="13" max="13" width="13.7109375" style="67" customWidth="1"/>
    <col min="14" max="14" width="26" style="67" customWidth="1"/>
    <col min="15" max="16" width="4" style="67" customWidth="1"/>
    <col min="17" max="17" width="4" customWidth="1"/>
    <col min="20" max="20" width="27.140625" customWidth="1"/>
    <col min="21" max="23" width="5.140625" customWidth="1"/>
    <col min="24" max="25" width="9.140625" style="60"/>
  </cols>
  <sheetData>
    <row r="1" spans="1:25" s="59" customFormat="1" ht="21">
      <c r="A1" s="208">
        <v>2017</v>
      </c>
      <c r="B1" s="261" t="s">
        <v>422</v>
      </c>
      <c r="C1" s="320" t="s">
        <v>254</v>
      </c>
      <c r="D1" s="321"/>
      <c r="E1" s="317" t="s">
        <v>207</v>
      </c>
      <c r="F1" s="318"/>
      <c r="G1" s="319"/>
      <c r="H1" s="320" t="s">
        <v>208</v>
      </c>
      <c r="I1" s="322"/>
      <c r="J1" s="321"/>
      <c r="K1" s="317" t="s">
        <v>209</v>
      </c>
      <c r="L1" s="319"/>
      <c r="M1" s="67"/>
      <c r="N1" s="67"/>
      <c r="O1" s="67"/>
      <c r="P1" s="67"/>
      <c r="R1" s="4" t="s">
        <v>300</v>
      </c>
      <c r="X1" s="60"/>
      <c r="Y1" s="60"/>
    </row>
    <row r="2" spans="1:25" ht="62.45" customHeight="1">
      <c r="A2" s="263">
        <f>'Team SB Donations'!N3</f>
        <v>42967.75</v>
      </c>
      <c r="B2" s="146" t="s">
        <v>202</v>
      </c>
      <c r="C2" s="144" t="s">
        <v>211</v>
      </c>
      <c r="D2" s="147" t="s">
        <v>204</v>
      </c>
      <c r="E2" s="134"/>
      <c r="F2" s="133" t="s">
        <v>211</v>
      </c>
      <c r="G2" s="135" t="s">
        <v>197</v>
      </c>
      <c r="H2" s="323" t="s">
        <v>210</v>
      </c>
      <c r="I2" s="324"/>
      <c r="J2" s="135" t="s">
        <v>203</v>
      </c>
      <c r="K2" s="144" t="s">
        <v>210</v>
      </c>
      <c r="L2" s="145" t="s">
        <v>196</v>
      </c>
      <c r="M2" s="141" t="s">
        <v>201</v>
      </c>
      <c r="S2" s="109" t="s">
        <v>225</v>
      </c>
      <c r="T2" s="109" t="s">
        <v>188</v>
      </c>
      <c r="U2" s="109" t="s">
        <v>186</v>
      </c>
      <c r="V2" s="109" t="s">
        <v>187</v>
      </c>
      <c r="W2" s="109" t="s">
        <v>302</v>
      </c>
      <c r="X2" s="258" t="s">
        <v>192</v>
      </c>
      <c r="Y2" s="215" t="s">
        <v>298</v>
      </c>
    </row>
    <row r="3" spans="1:25" s="59" customFormat="1" ht="17.45" customHeight="1">
      <c r="A3" s="104"/>
      <c r="B3" s="119" t="s">
        <v>205</v>
      </c>
      <c r="C3" s="134"/>
      <c r="D3" s="148">
        <v>8</v>
      </c>
      <c r="E3" s="134"/>
      <c r="F3" s="105"/>
      <c r="G3" s="136">
        <v>11</v>
      </c>
      <c r="H3" s="149"/>
      <c r="I3" s="132"/>
      <c r="J3" s="145">
        <v>4.4000000000000004</v>
      </c>
      <c r="K3" s="134"/>
      <c r="L3" s="145">
        <v>6</v>
      </c>
      <c r="M3" s="141"/>
      <c r="N3" s="67"/>
      <c r="O3" s="67"/>
      <c r="P3" s="67"/>
      <c r="S3" s="139"/>
      <c r="T3" s="118" t="s">
        <v>155</v>
      </c>
      <c r="U3" s="111"/>
      <c r="V3" s="105"/>
      <c r="W3" s="105"/>
      <c r="X3" s="111">
        <f>VLOOKUP(T3,'NIGHT THREE'!M$3:Q$34,5,FALSE)</f>
        <v>127</v>
      </c>
      <c r="Y3" s="215">
        <v>1</v>
      </c>
    </row>
    <row r="4" spans="1:25" ht="59.25" customHeight="1">
      <c r="A4" s="174" t="s">
        <v>210</v>
      </c>
      <c r="B4" s="146" t="s">
        <v>188</v>
      </c>
      <c r="C4" s="137" t="s">
        <v>212</v>
      </c>
      <c r="D4" s="138" t="s">
        <v>423</v>
      </c>
      <c r="E4" s="137" t="s">
        <v>186</v>
      </c>
      <c r="F4" s="131" t="s">
        <v>187</v>
      </c>
      <c r="G4" s="138" t="s">
        <v>193</v>
      </c>
      <c r="H4" s="137" t="s">
        <v>206</v>
      </c>
      <c r="I4" s="131" t="s">
        <v>194</v>
      </c>
      <c r="J4" s="138" t="s">
        <v>195</v>
      </c>
      <c r="K4" s="137" t="s">
        <v>198</v>
      </c>
      <c r="L4" s="138" t="s">
        <v>199</v>
      </c>
      <c r="M4" s="142" t="s">
        <v>200</v>
      </c>
      <c r="Q4" s="67"/>
      <c r="S4" s="139"/>
      <c r="T4" s="118" t="s">
        <v>252</v>
      </c>
      <c r="U4" s="111"/>
      <c r="V4" s="105"/>
      <c r="W4" s="105"/>
      <c r="X4" s="111">
        <f>VLOOKUP(T4,'NIGHT THREE'!M$3:Q$34,5,FALSE)</f>
        <v>78</v>
      </c>
      <c r="Y4" s="213">
        <v>2</v>
      </c>
    </row>
    <row r="5" spans="1:25">
      <c r="A5" s="132">
        <v>1</v>
      </c>
      <c r="B5" s="214" t="s">
        <v>155</v>
      </c>
      <c r="C5" s="227" t="s">
        <v>7</v>
      </c>
      <c r="D5" s="136">
        <f>IF(C5="A",8,IF(C5="B",5,IF(C5="C",2,0)))</f>
        <v>8</v>
      </c>
      <c r="E5" s="139">
        <f>VLOOKUP(B5,'NIGHT THREE'!M$3:N$34,2,FALSE)</f>
        <v>11</v>
      </c>
      <c r="F5" s="111">
        <f>VLOOKUP(B5,'NIGHT THREE'!M$3:O$34,3,FALSE)</f>
        <v>0</v>
      </c>
      <c r="G5" s="136">
        <f t="shared" ref="G5:G14" si="0">E5</f>
        <v>11</v>
      </c>
      <c r="H5" s="111">
        <f>VLOOKUP(B5,'NIGHT THREE'!M$3:Q$34,5,FALSE)</f>
        <v>127</v>
      </c>
      <c r="I5" s="111">
        <f t="shared" ref="I5:I36" si="1">VLOOKUP($B5,T$3:Y$34,6,FALSE)</f>
        <v>1</v>
      </c>
      <c r="J5" s="150">
        <f t="shared" ref="J5:J14" si="2">(32-I5)/7</f>
        <v>4.4285714285714288</v>
      </c>
      <c r="K5" s="111">
        <f>VLOOKUP($B5,'Team SB Donations'!B$5:L$36,11,FALSE)</f>
        <v>23</v>
      </c>
      <c r="L5" s="136">
        <f t="shared" ref="L5:L14" si="3">(32-K5)/5</f>
        <v>1.8</v>
      </c>
      <c r="M5" s="143">
        <f t="shared" ref="M5:M14" si="4">G5+J5+D5+L5</f>
        <v>25.228571428571431</v>
      </c>
      <c r="N5" s="74"/>
      <c r="O5" s="84"/>
      <c r="P5" s="84"/>
      <c r="Q5" s="84"/>
      <c r="S5" s="139"/>
      <c r="T5" s="118" t="s">
        <v>144</v>
      </c>
      <c r="U5" s="111"/>
      <c r="V5" s="105"/>
      <c r="W5" s="105"/>
      <c r="X5" s="111">
        <f>VLOOKUP(T5,'NIGHT THREE'!M$3:Q$34,5,FALSE)</f>
        <v>73</v>
      </c>
      <c r="Y5" s="215">
        <v>3</v>
      </c>
    </row>
    <row r="6" spans="1:25" s="207" customFormat="1">
      <c r="A6" s="204">
        <v>2</v>
      </c>
      <c r="B6" s="307" t="s">
        <v>146</v>
      </c>
      <c r="C6" s="308" t="s">
        <v>8</v>
      </c>
      <c r="D6" s="309">
        <v>5</v>
      </c>
      <c r="E6" s="310">
        <f>VLOOKUP(B6,'NIGHT THREE'!M$3:N$34,2,FALSE)</f>
        <v>6</v>
      </c>
      <c r="F6" s="204">
        <f>VLOOKUP(B6,'NIGHT THREE'!M$3:O$34,3,FALSE)</f>
        <v>5</v>
      </c>
      <c r="G6" s="309">
        <f>E6</f>
        <v>6</v>
      </c>
      <c r="H6" s="204">
        <f>VLOOKUP(B6,'NIGHT THREE'!M$3:Q$34,5,FALSE)</f>
        <v>-18</v>
      </c>
      <c r="I6" s="204">
        <f t="shared" si="1"/>
        <v>18</v>
      </c>
      <c r="J6" s="311">
        <f>(32-I6)/7</f>
        <v>2</v>
      </c>
      <c r="K6" s="204">
        <f>VLOOKUP($B6,'Team SB Donations'!B$5:L$36,11,FALSE)</f>
        <v>1</v>
      </c>
      <c r="L6" s="309">
        <f>(32-K6)/5</f>
        <v>6.2</v>
      </c>
      <c r="M6" s="312">
        <f>G6+J6+D6+L6</f>
        <v>19.2</v>
      </c>
      <c r="N6" s="313" t="s">
        <v>427</v>
      </c>
      <c r="O6" s="84"/>
      <c r="P6" s="84"/>
      <c r="Q6" s="84"/>
      <c r="S6" s="139"/>
      <c r="T6" s="118" t="s">
        <v>160</v>
      </c>
      <c r="U6" s="111"/>
      <c r="V6" s="105"/>
      <c r="W6" s="105"/>
      <c r="X6" s="111">
        <f>VLOOKUP(T6,'NIGHT THREE'!M$3:Q$34,5,FALSE)</f>
        <v>69</v>
      </c>
      <c r="Y6" s="213">
        <v>4</v>
      </c>
    </row>
    <row r="7" spans="1:25">
      <c r="A7" s="132">
        <v>3</v>
      </c>
      <c r="B7" s="214" t="s">
        <v>144</v>
      </c>
      <c r="C7" s="227" t="s">
        <v>7</v>
      </c>
      <c r="D7" s="136">
        <f>IF(C7="A",8,IF(C7="B",5,IF(C7="C",2,0)))</f>
        <v>8</v>
      </c>
      <c r="E7" s="139">
        <f>VLOOKUP(B7,'NIGHT THREE'!M$3:N$34,2,FALSE)</f>
        <v>8</v>
      </c>
      <c r="F7" s="111">
        <f>VLOOKUP(B7,'NIGHT THREE'!M$3:O$34,3,FALSE)</f>
        <v>3</v>
      </c>
      <c r="G7" s="136">
        <f t="shared" si="0"/>
        <v>8</v>
      </c>
      <c r="H7" s="111">
        <f>VLOOKUP(B7,'NIGHT THREE'!M$3:Q$34,5,FALSE)</f>
        <v>73</v>
      </c>
      <c r="I7" s="111">
        <f t="shared" si="1"/>
        <v>3</v>
      </c>
      <c r="J7" s="150">
        <f t="shared" si="2"/>
        <v>4.1428571428571432</v>
      </c>
      <c r="K7" s="111">
        <f>VLOOKUP($B7,'Team SB Donations'!B$5:L$36,11,FALSE)</f>
        <v>8</v>
      </c>
      <c r="L7" s="136">
        <f t="shared" si="3"/>
        <v>4.8</v>
      </c>
      <c r="M7" s="143">
        <f t="shared" si="4"/>
        <v>24.942857142857143</v>
      </c>
      <c r="N7" s="74"/>
      <c r="O7" s="84"/>
      <c r="P7" s="84"/>
      <c r="Q7" s="84"/>
      <c r="S7" s="139"/>
      <c r="T7" s="118" t="s">
        <v>159</v>
      </c>
      <c r="U7" s="111"/>
      <c r="V7" s="105"/>
      <c r="W7" s="105"/>
      <c r="X7" s="111">
        <f>VLOOKUP(T7,'NIGHT THREE'!M$3:Q$34,5,FALSE)</f>
        <v>66</v>
      </c>
      <c r="Y7" s="215">
        <v>5</v>
      </c>
    </row>
    <row r="8" spans="1:25">
      <c r="A8" s="132">
        <v>4</v>
      </c>
      <c r="B8" s="214" t="s">
        <v>133</v>
      </c>
      <c r="C8" s="227" t="s">
        <v>7</v>
      </c>
      <c r="D8" s="136">
        <f>IF(C8="A",8,IF(C8="B",5,IF(C8="C",2,0)))</f>
        <v>8</v>
      </c>
      <c r="E8" s="139">
        <f>VLOOKUP(B8,'NIGHT THREE'!M$3:N$34,2,FALSE)</f>
        <v>7</v>
      </c>
      <c r="F8" s="111">
        <f>VLOOKUP(B8,'NIGHT THREE'!M$3:O$34,3,FALSE)</f>
        <v>4</v>
      </c>
      <c r="G8" s="136">
        <f t="shared" si="0"/>
        <v>7</v>
      </c>
      <c r="H8" s="111">
        <f>VLOOKUP(B8,'NIGHT THREE'!M$3:Q$34,5,FALSE)</f>
        <v>14</v>
      </c>
      <c r="I8" s="111">
        <f t="shared" si="1"/>
        <v>11</v>
      </c>
      <c r="J8" s="150">
        <f t="shared" si="2"/>
        <v>3</v>
      </c>
      <c r="K8" s="111">
        <f>VLOOKUP($B8,'Team SB Donations'!B$5:L$36,11,FALSE)</f>
        <v>2</v>
      </c>
      <c r="L8" s="136">
        <f t="shared" si="3"/>
        <v>6</v>
      </c>
      <c r="M8" s="143">
        <f t="shared" si="4"/>
        <v>24</v>
      </c>
      <c r="N8" s="74"/>
      <c r="O8" s="84"/>
      <c r="P8" s="84"/>
      <c r="Q8" s="84"/>
      <c r="S8" s="139"/>
      <c r="T8" s="213" t="s">
        <v>250</v>
      </c>
      <c r="U8" s="111"/>
      <c r="V8" s="105"/>
      <c r="W8" s="105"/>
      <c r="X8" s="111">
        <f>VLOOKUP(T8,'NIGHT THREE'!M$3:Q$34,5,FALSE)</f>
        <v>62</v>
      </c>
      <c r="Y8" s="213">
        <v>6</v>
      </c>
    </row>
    <row r="9" spans="1:25">
      <c r="A9" s="132">
        <v>5</v>
      </c>
      <c r="B9" s="218" t="s">
        <v>159</v>
      </c>
      <c r="C9" s="227" t="s">
        <v>8</v>
      </c>
      <c r="D9" s="136">
        <v>5</v>
      </c>
      <c r="E9" s="139">
        <f>VLOOKUP(B9,'NIGHT THREE'!M$3:N$34,2,FALSE)</f>
        <v>9</v>
      </c>
      <c r="F9" s="111">
        <f>VLOOKUP(B9,'NIGHT THREE'!M$3:O$34,3,FALSE)</f>
        <v>2</v>
      </c>
      <c r="G9" s="136">
        <f t="shared" si="0"/>
        <v>9</v>
      </c>
      <c r="H9" s="111">
        <f>VLOOKUP(B9,'NIGHT THREE'!M$3:Q$34,5,FALSE)</f>
        <v>66</v>
      </c>
      <c r="I9" s="111">
        <f t="shared" si="1"/>
        <v>5</v>
      </c>
      <c r="J9" s="150">
        <f t="shared" si="2"/>
        <v>3.8571428571428572</v>
      </c>
      <c r="K9" s="111">
        <f>VLOOKUP($B9,'Team SB Donations'!B$5:L$36,11,FALSE)</f>
        <v>12</v>
      </c>
      <c r="L9" s="136">
        <f t="shared" si="3"/>
        <v>4</v>
      </c>
      <c r="M9" s="143">
        <f t="shared" si="4"/>
        <v>21.857142857142858</v>
      </c>
      <c r="N9" s="74"/>
      <c r="O9" s="84"/>
      <c r="P9" s="84"/>
      <c r="Q9" s="67"/>
      <c r="S9" s="139"/>
      <c r="T9" s="118" t="s">
        <v>145</v>
      </c>
      <c r="U9" s="111"/>
      <c r="V9" s="105"/>
      <c r="W9" s="105"/>
      <c r="X9" s="111">
        <f>VLOOKUP(T9,'NIGHT THREE'!M$3:Q$34,5,FALSE)</f>
        <v>56</v>
      </c>
      <c r="Y9" s="215">
        <v>7</v>
      </c>
    </row>
    <row r="10" spans="1:25">
      <c r="A10" s="132">
        <v>6</v>
      </c>
      <c r="B10" s="214" t="s">
        <v>251</v>
      </c>
      <c r="C10" s="227" t="s">
        <v>7</v>
      </c>
      <c r="D10" s="136">
        <f>IF(C10="A",8,IF(C10="B",5,IF(C10="C",2,0)))</f>
        <v>8</v>
      </c>
      <c r="E10" s="139">
        <f>VLOOKUP(B10,'NIGHT THREE'!M$3:N$34,2,FALSE)</f>
        <v>5</v>
      </c>
      <c r="F10" s="111">
        <f>VLOOKUP(B10,'NIGHT THREE'!M$3:O$34,3,FALSE)</f>
        <v>6</v>
      </c>
      <c r="G10" s="136">
        <f t="shared" si="0"/>
        <v>5</v>
      </c>
      <c r="H10" s="111">
        <f>VLOOKUP(B10,'NIGHT THREE'!M$3:Q$34,5,FALSE)</f>
        <v>6</v>
      </c>
      <c r="I10" s="111">
        <f t="shared" si="1"/>
        <v>14</v>
      </c>
      <c r="J10" s="150">
        <f t="shared" si="2"/>
        <v>2.5714285714285716</v>
      </c>
      <c r="K10" s="111">
        <f>VLOOKUP($B10,'Team SB Donations'!B$5:L$36,11,FALSE)</f>
        <v>4</v>
      </c>
      <c r="L10" s="136">
        <f t="shared" si="3"/>
        <v>5.6</v>
      </c>
      <c r="M10" s="143">
        <f t="shared" si="4"/>
        <v>21.171428571428571</v>
      </c>
      <c r="N10" s="74"/>
      <c r="P10" s="84"/>
      <c r="Q10" s="67"/>
      <c r="S10" s="139"/>
      <c r="T10" s="118" t="s">
        <v>153</v>
      </c>
      <c r="U10" s="111"/>
      <c r="V10" s="105"/>
      <c r="W10" s="105"/>
      <c r="X10" s="111">
        <f>VLOOKUP(T10,'NIGHT THREE'!M$3:Q$34,5,FALSE)</f>
        <v>54</v>
      </c>
      <c r="Y10" s="213">
        <v>8</v>
      </c>
    </row>
    <row r="11" spans="1:25">
      <c r="A11" s="132">
        <v>7</v>
      </c>
      <c r="B11" s="214" t="s">
        <v>153</v>
      </c>
      <c r="C11" s="227" t="s">
        <v>7</v>
      </c>
      <c r="D11" s="136">
        <f>IF(C11="A",8,IF(C11="B",5,IF(C11="C",2,0)))</f>
        <v>8</v>
      </c>
      <c r="E11" s="139">
        <f>VLOOKUP(B11,'NIGHT THREE'!M$3:N$34,2,FALSE)</f>
        <v>8</v>
      </c>
      <c r="F11" s="111">
        <f>VLOOKUP(B11,'NIGHT THREE'!M$3:O$34,3,FALSE)</f>
        <v>3</v>
      </c>
      <c r="G11" s="136">
        <f t="shared" si="0"/>
        <v>8</v>
      </c>
      <c r="H11" s="111">
        <f>VLOOKUP(B11,'NIGHT THREE'!M$3:Q$34,5,FALSE)</f>
        <v>54</v>
      </c>
      <c r="I11" s="111">
        <f t="shared" si="1"/>
        <v>8</v>
      </c>
      <c r="J11" s="150">
        <f t="shared" si="2"/>
        <v>3.4285714285714284</v>
      </c>
      <c r="K11" s="111">
        <f>VLOOKUP($B11,'Team SB Donations'!B$5:L$36,11,FALSE)</f>
        <v>24</v>
      </c>
      <c r="L11" s="136">
        <f t="shared" si="3"/>
        <v>1.6</v>
      </c>
      <c r="M11" s="143">
        <f t="shared" si="4"/>
        <v>21.028571428571432</v>
      </c>
      <c r="N11" s="74"/>
      <c r="Q11" s="67"/>
      <c r="S11" s="139"/>
      <c r="T11" s="118" t="s">
        <v>239</v>
      </c>
      <c r="U11" s="111"/>
      <c r="V11" s="105"/>
      <c r="W11" s="105"/>
      <c r="X11" s="111">
        <f>VLOOKUP(T11,'NIGHT THREE'!M$3:Q$34,5,FALSE)</f>
        <v>34</v>
      </c>
      <c r="Y11" s="215">
        <v>9</v>
      </c>
    </row>
    <row r="12" spans="1:25">
      <c r="A12" s="132">
        <v>8</v>
      </c>
      <c r="B12" s="218" t="s">
        <v>252</v>
      </c>
      <c r="C12" s="227" t="s">
        <v>8</v>
      </c>
      <c r="D12" s="136">
        <v>5</v>
      </c>
      <c r="E12" s="139">
        <f>VLOOKUP(B12,'NIGHT THREE'!M$3:N$34,2,FALSE)</f>
        <v>10</v>
      </c>
      <c r="F12" s="111">
        <f>VLOOKUP(B12,'NIGHT THREE'!M$3:O$34,3,FALSE)</f>
        <v>1</v>
      </c>
      <c r="G12" s="136">
        <f t="shared" si="0"/>
        <v>10</v>
      </c>
      <c r="H12" s="111">
        <f>VLOOKUP(B12,'NIGHT THREE'!M$3:Q$34,5,FALSE)</f>
        <v>78</v>
      </c>
      <c r="I12" s="111">
        <f t="shared" si="1"/>
        <v>2</v>
      </c>
      <c r="J12" s="150">
        <f t="shared" si="2"/>
        <v>4.2857142857142856</v>
      </c>
      <c r="K12" s="111">
        <f>VLOOKUP($B12,'Team SB Donations'!B$5:L$36,11,FALSE)</f>
        <v>26</v>
      </c>
      <c r="L12" s="136">
        <f t="shared" si="3"/>
        <v>1.2</v>
      </c>
      <c r="M12" s="143">
        <f t="shared" si="4"/>
        <v>20.485714285714284</v>
      </c>
      <c r="N12" s="74"/>
      <c r="O12" s="84"/>
      <c r="Q12" s="67"/>
      <c r="S12" s="139"/>
      <c r="T12" s="118" t="s">
        <v>138</v>
      </c>
      <c r="U12" s="111"/>
      <c r="V12" s="105"/>
      <c r="W12" s="105"/>
      <c r="X12" s="111">
        <f>VLOOKUP(T12,'NIGHT THREE'!M$3:Q$34,5,FALSE)</f>
        <v>26</v>
      </c>
      <c r="Y12" s="213">
        <v>10</v>
      </c>
    </row>
    <row r="13" spans="1:25">
      <c r="A13" s="132">
        <v>9</v>
      </c>
      <c r="B13" s="214" t="s">
        <v>236</v>
      </c>
      <c r="C13" s="227" t="s">
        <v>7</v>
      </c>
      <c r="D13" s="136">
        <f>IF(C13="A",8,IF(C13="B",5,IF(C13="C",2,0)))</f>
        <v>8</v>
      </c>
      <c r="E13" s="139">
        <f>VLOOKUP(B13,'NIGHT THREE'!M$3:N$34,2,FALSE)</f>
        <v>5</v>
      </c>
      <c r="F13" s="111">
        <f>VLOOKUP(B13,'NIGHT THREE'!M$3:O$34,3,FALSE)</f>
        <v>6</v>
      </c>
      <c r="G13" s="136">
        <f t="shared" si="0"/>
        <v>5</v>
      </c>
      <c r="H13" s="111">
        <f>VLOOKUP(B13,'NIGHT THREE'!M$3:Q$34,5,FALSE)</f>
        <v>-19</v>
      </c>
      <c r="I13" s="111">
        <f t="shared" si="1"/>
        <v>19</v>
      </c>
      <c r="J13" s="150">
        <f t="shared" si="2"/>
        <v>1.8571428571428572</v>
      </c>
      <c r="K13" s="111">
        <f>VLOOKUP($B13,'Team SB Donations'!B$5:L$36,11,FALSE)</f>
        <v>5</v>
      </c>
      <c r="L13" s="136">
        <f t="shared" si="3"/>
        <v>5.4</v>
      </c>
      <c r="M13" s="143">
        <f t="shared" si="4"/>
        <v>20.25714285714286</v>
      </c>
      <c r="N13" s="74"/>
      <c r="O13" s="84"/>
      <c r="Q13" s="67"/>
      <c r="S13" s="139"/>
      <c r="T13" s="213" t="s">
        <v>133</v>
      </c>
      <c r="U13" s="111"/>
      <c r="V13" s="105"/>
      <c r="W13" s="105"/>
      <c r="X13" s="111">
        <f>VLOOKUP(T13,'NIGHT THREE'!M$3:Q$34,5,FALSE)</f>
        <v>14</v>
      </c>
      <c r="Y13" s="215">
        <v>11</v>
      </c>
    </row>
    <row r="14" spans="1:25">
      <c r="A14" s="132">
        <v>10</v>
      </c>
      <c r="B14" s="214" t="s">
        <v>160</v>
      </c>
      <c r="C14" s="227" t="s">
        <v>7</v>
      </c>
      <c r="D14" s="136">
        <f>IF(C14="A",8,IF(C14="B",5,IF(C14="C",2,0)))</f>
        <v>8</v>
      </c>
      <c r="E14" s="139">
        <f>VLOOKUP(B14,'NIGHT THREE'!M$3:N$34,2,FALSE)</f>
        <v>8</v>
      </c>
      <c r="F14" s="111">
        <f>VLOOKUP(B14,'NIGHT THREE'!M$3:O$34,3,FALSE)</f>
        <v>3</v>
      </c>
      <c r="G14" s="136">
        <f t="shared" si="0"/>
        <v>8</v>
      </c>
      <c r="H14" s="111">
        <f>VLOOKUP(B14,'NIGHT THREE'!M$3:Q$34,5,FALSE)</f>
        <v>69</v>
      </c>
      <c r="I14" s="111">
        <f t="shared" si="1"/>
        <v>4</v>
      </c>
      <c r="J14" s="150">
        <f t="shared" si="2"/>
        <v>4</v>
      </c>
      <c r="K14" s="111">
        <f>VLOOKUP($B14,'Team SB Donations'!B$5:L$36,11,FALSE)</f>
        <v>31</v>
      </c>
      <c r="L14" s="136">
        <f t="shared" si="3"/>
        <v>0.2</v>
      </c>
      <c r="M14" s="143">
        <f t="shared" si="4"/>
        <v>20.2</v>
      </c>
      <c r="N14" s="74"/>
      <c r="O14" s="84"/>
      <c r="Q14" s="67"/>
      <c r="S14" s="139"/>
      <c r="T14" s="118" t="s">
        <v>306</v>
      </c>
      <c r="U14" s="111"/>
      <c r="V14" s="105"/>
      <c r="W14" s="105"/>
      <c r="X14" s="111">
        <f>VLOOKUP(T14,'NIGHT THREE'!M$3:Q$34,5,FALSE)</f>
        <v>12</v>
      </c>
      <c r="Y14" s="213">
        <v>12</v>
      </c>
    </row>
    <row r="15" spans="1:25">
      <c r="A15" s="132">
        <v>11</v>
      </c>
      <c r="B15" s="219" t="s">
        <v>250</v>
      </c>
      <c r="C15" s="227" t="s">
        <v>9</v>
      </c>
      <c r="D15" s="136">
        <f>IF(C15="A",8,IF(C15="B",5,IF(C15="C",2,0)))</f>
        <v>2</v>
      </c>
      <c r="E15" s="139">
        <f>VLOOKUP(B15,'NIGHT THREE'!M$3:N$34,2,FALSE)</f>
        <v>7</v>
      </c>
      <c r="F15" s="111">
        <f>VLOOKUP(B15,'NIGHT THREE'!M$3:O$34,3,FALSE)</f>
        <v>4</v>
      </c>
      <c r="G15" s="136">
        <f t="shared" ref="G15:G36" si="5">E15</f>
        <v>7</v>
      </c>
      <c r="H15" s="111">
        <f>VLOOKUP(B15,'NIGHT THREE'!M$3:Q$34,5,FALSE)</f>
        <v>62</v>
      </c>
      <c r="I15" s="111">
        <f t="shared" si="1"/>
        <v>6</v>
      </c>
      <c r="J15" s="150">
        <f t="shared" ref="J15:J36" si="6">(32-I15)/7</f>
        <v>3.7142857142857144</v>
      </c>
      <c r="K15" s="111">
        <f>VLOOKUP($B15,'Team SB Donations'!B$5:L$36,11,FALSE)</f>
        <v>10</v>
      </c>
      <c r="L15" s="136">
        <f t="shared" ref="L15:L36" si="7">(32-K15)/5</f>
        <v>4.4000000000000004</v>
      </c>
      <c r="M15" s="143">
        <f t="shared" ref="M15:M36" si="8">G15+J15+D15+L15</f>
        <v>17.114285714285714</v>
      </c>
      <c r="N15" s="74"/>
      <c r="O15" s="84"/>
      <c r="Q15" s="67"/>
      <c r="S15" s="139"/>
      <c r="T15" s="118" t="s">
        <v>142</v>
      </c>
      <c r="U15" s="111"/>
      <c r="V15" s="105"/>
      <c r="W15" s="105"/>
      <c r="X15" s="111">
        <f>VLOOKUP(T15,'NIGHT THREE'!M$3:Q$34,5,FALSE)</f>
        <v>9</v>
      </c>
      <c r="Y15" s="215">
        <v>13</v>
      </c>
    </row>
    <row r="16" spans="1:25">
      <c r="A16" s="132">
        <v>12</v>
      </c>
      <c r="B16" s="218" t="s">
        <v>142</v>
      </c>
      <c r="C16" s="227" t="s">
        <v>8</v>
      </c>
      <c r="D16" s="136">
        <v>5</v>
      </c>
      <c r="E16" s="139">
        <f>VLOOKUP(B16,'NIGHT THREE'!M$3:N$34,2,FALSE)</f>
        <v>4</v>
      </c>
      <c r="F16" s="111">
        <f>VLOOKUP(B16,'NIGHT THREE'!M$3:O$34,3,FALSE)</f>
        <v>7</v>
      </c>
      <c r="G16" s="136">
        <f t="shared" si="5"/>
        <v>4</v>
      </c>
      <c r="H16" s="111">
        <f>VLOOKUP(B16,'NIGHT THREE'!M$3:Q$34,5,FALSE)</f>
        <v>9</v>
      </c>
      <c r="I16" s="111">
        <f t="shared" si="1"/>
        <v>13</v>
      </c>
      <c r="J16" s="150">
        <f t="shared" si="6"/>
        <v>2.7142857142857144</v>
      </c>
      <c r="K16" s="111">
        <f>VLOOKUP($B16,'Team SB Donations'!B$5:L$36,11,FALSE)</f>
        <v>6</v>
      </c>
      <c r="L16" s="136">
        <f t="shared" si="7"/>
        <v>5.2</v>
      </c>
      <c r="M16" s="143">
        <f t="shared" si="8"/>
        <v>16.914285714285715</v>
      </c>
      <c r="N16" s="74"/>
      <c r="O16" s="84"/>
      <c r="Q16" s="67"/>
      <c r="S16" s="139"/>
      <c r="T16" s="118" t="s">
        <v>251</v>
      </c>
      <c r="U16" s="111"/>
      <c r="V16" s="105"/>
      <c r="W16" s="105"/>
      <c r="X16" s="111">
        <f>VLOOKUP(T16,'NIGHT THREE'!M$3:Q$34,5,FALSE)</f>
        <v>6</v>
      </c>
      <c r="Y16" s="213">
        <v>14</v>
      </c>
    </row>
    <row r="17" spans="1:25">
      <c r="A17" s="132">
        <v>13</v>
      </c>
      <c r="B17" s="221" t="s">
        <v>145</v>
      </c>
      <c r="C17" s="227" t="s">
        <v>10</v>
      </c>
      <c r="D17" s="136">
        <f>IF(C17="A",8,IF(C17="B",5,IF(C17="C",2,0)))</f>
        <v>0</v>
      </c>
      <c r="E17" s="139">
        <f>VLOOKUP(B17,'NIGHT THREE'!M$3:N$34,2,FALSE)</f>
        <v>9</v>
      </c>
      <c r="F17" s="111">
        <f>VLOOKUP(B17,'NIGHT THREE'!M$3:O$34,3,FALSE)</f>
        <v>2</v>
      </c>
      <c r="G17" s="136">
        <f t="shared" si="5"/>
        <v>9</v>
      </c>
      <c r="H17" s="111">
        <f>VLOOKUP(B17,'NIGHT THREE'!M$3:Q$34,5,FALSE)</f>
        <v>56</v>
      </c>
      <c r="I17" s="111">
        <f t="shared" si="1"/>
        <v>7</v>
      </c>
      <c r="J17" s="150">
        <f t="shared" si="6"/>
        <v>3.5714285714285716</v>
      </c>
      <c r="K17" s="111">
        <f>VLOOKUP($B17,'Team SB Donations'!B$5:L$36,11,FALSE)</f>
        <v>14</v>
      </c>
      <c r="L17" s="136">
        <f t="shared" si="7"/>
        <v>3.6</v>
      </c>
      <c r="M17" s="143">
        <f t="shared" si="8"/>
        <v>16.171428571428571</v>
      </c>
      <c r="N17" s="74"/>
      <c r="O17" s="84"/>
      <c r="Q17" s="67"/>
      <c r="S17" s="139"/>
      <c r="T17" s="118" t="s">
        <v>162</v>
      </c>
      <c r="U17" s="111"/>
      <c r="V17" s="105"/>
      <c r="W17" s="105"/>
      <c r="X17" s="111">
        <f>VLOOKUP(T17,'NIGHT THREE'!M$3:Q$34,5,FALSE)</f>
        <v>4</v>
      </c>
      <c r="Y17" s="215">
        <v>15</v>
      </c>
    </row>
    <row r="18" spans="1:25">
      <c r="A18" s="132">
        <v>14</v>
      </c>
      <c r="B18" s="218" t="s">
        <v>154</v>
      </c>
      <c r="C18" s="227" t="s">
        <v>8</v>
      </c>
      <c r="D18" s="136">
        <v>5</v>
      </c>
      <c r="E18" s="139">
        <f>VLOOKUP(B18,'NIGHT THREE'!M$3:N$34,2,FALSE)</f>
        <v>4</v>
      </c>
      <c r="F18" s="111">
        <f>VLOOKUP(B18,'NIGHT THREE'!M$3:O$34,3,FALSE)</f>
        <v>7</v>
      </c>
      <c r="G18" s="136">
        <f t="shared" si="5"/>
        <v>4</v>
      </c>
      <c r="H18" s="111">
        <f>VLOOKUP(B18,'NIGHT THREE'!M$3:Q$34,5,FALSE)</f>
        <v>-17</v>
      </c>
      <c r="I18" s="111">
        <f t="shared" si="1"/>
        <v>17</v>
      </c>
      <c r="J18" s="150">
        <f t="shared" si="6"/>
        <v>2.1428571428571428</v>
      </c>
      <c r="K18" s="111">
        <f>VLOOKUP($B18,'Team SB Donations'!B$5:L$36,11,FALSE)</f>
        <v>11</v>
      </c>
      <c r="L18" s="136">
        <f t="shared" si="7"/>
        <v>4.2</v>
      </c>
      <c r="M18" s="143">
        <f t="shared" si="8"/>
        <v>15.342857142857142</v>
      </c>
      <c r="N18" s="74"/>
      <c r="O18" s="84"/>
      <c r="Q18" s="67"/>
      <c r="S18" s="139"/>
      <c r="T18" s="118" t="s">
        <v>150</v>
      </c>
      <c r="U18" s="111"/>
      <c r="V18" s="105"/>
      <c r="W18" s="105"/>
      <c r="X18" s="111">
        <f>VLOOKUP(T18,'NIGHT THREE'!M$3:Q$34,5,FALSE)</f>
        <v>-10</v>
      </c>
      <c r="Y18" s="213">
        <v>16</v>
      </c>
    </row>
    <row r="19" spans="1:25">
      <c r="A19" s="132">
        <v>15</v>
      </c>
      <c r="B19" s="214" t="s">
        <v>313</v>
      </c>
      <c r="C19" s="227" t="s">
        <v>7</v>
      </c>
      <c r="D19" s="136">
        <f>IF(C19="A",8,IF(C19="B",5,IF(C19="C",2,0)))</f>
        <v>8</v>
      </c>
      <c r="E19" s="139">
        <f>VLOOKUP(B19,'NIGHT THREE'!M$3:N$34,2,FALSE)</f>
        <v>5</v>
      </c>
      <c r="F19" s="111">
        <f>VLOOKUP(B19,'NIGHT THREE'!M$3:O$34,3,FALSE)</f>
        <v>6</v>
      </c>
      <c r="G19" s="136">
        <f t="shared" si="5"/>
        <v>5</v>
      </c>
      <c r="H19" s="111">
        <f>VLOOKUP(B19,'NIGHT THREE'!M$3:Q$34,5,FALSE)</f>
        <v>-22</v>
      </c>
      <c r="I19" s="111">
        <f t="shared" si="1"/>
        <v>22</v>
      </c>
      <c r="J19" s="150">
        <f t="shared" si="6"/>
        <v>1.4285714285714286</v>
      </c>
      <c r="K19" s="111">
        <f>VLOOKUP($B19,'Team SB Donations'!B$5:L$36,11,FALSE)</f>
        <v>28</v>
      </c>
      <c r="L19" s="136">
        <f t="shared" si="7"/>
        <v>0.8</v>
      </c>
      <c r="M19" s="143">
        <f t="shared" si="8"/>
        <v>15.22857142857143</v>
      </c>
      <c r="N19" s="74"/>
      <c r="O19" s="84"/>
      <c r="Q19" s="67"/>
      <c r="S19" s="139"/>
      <c r="T19" s="118" t="s">
        <v>154</v>
      </c>
      <c r="U19" s="111"/>
      <c r="V19" s="105"/>
      <c r="W19" s="105"/>
      <c r="X19" s="111">
        <f>VLOOKUP(T19,'NIGHT THREE'!M$3:Q$34,5,FALSE)</f>
        <v>-17</v>
      </c>
      <c r="Y19" s="215">
        <v>17</v>
      </c>
    </row>
    <row r="20" spans="1:25">
      <c r="A20" s="132">
        <v>16</v>
      </c>
      <c r="B20" s="218" t="s">
        <v>306</v>
      </c>
      <c r="C20" s="227" t="s">
        <v>8</v>
      </c>
      <c r="D20" s="136">
        <v>5</v>
      </c>
      <c r="E20" s="139">
        <f>VLOOKUP(B20,'NIGHT THREE'!M$3:N$34,2,FALSE)</f>
        <v>5</v>
      </c>
      <c r="F20" s="111">
        <f>VLOOKUP(B20,'NIGHT THREE'!M$3:O$34,3,FALSE)</f>
        <v>6</v>
      </c>
      <c r="G20" s="136">
        <f t="shared" si="5"/>
        <v>5</v>
      </c>
      <c r="H20" s="111">
        <f>VLOOKUP(B20,'NIGHT THREE'!M$3:Q$34,5,FALSE)</f>
        <v>12</v>
      </c>
      <c r="I20" s="111">
        <f t="shared" si="1"/>
        <v>12</v>
      </c>
      <c r="J20" s="150">
        <f t="shared" si="6"/>
        <v>2.8571428571428572</v>
      </c>
      <c r="K20" s="111">
        <f>VLOOKUP($B20,'Team SB Donations'!B$5:L$36,11,FALSE)</f>
        <v>25</v>
      </c>
      <c r="L20" s="136">
        <f t="shared" si="7"/>
        <v>1.4</v>
      </c>
      <c r="M20" s="143">
        <f t="shared" si="8"/>
        <v>14.257142857142858</v>
      </c>
      <c r="N20" s="74"/>
      <c r="O20" s="84"/>
      <c r="Q20" s="67"/>
      <c r="S20" s="139"/>
      <c r="T20" s="118" t="s">
        <v>146</v>
      </c>
      <c r="U20" s="111"/>
      <c r="V20" s="105"/>
      <c r="W20" s="105"/>
      <c r="X20" s="111">
        <f>VLOOKUP(T20,'NIGHT THREE'!M$3:Q$34,5,FALSE)</f>
        <v>-18</v>
      </c>
      <c r="Y20" s="213">
        <v>18</v>
      </c>
    </row>
    <row r="21" spans="1:25">
      <c r="A21" s="132">
        <v>17</v>
      </c>
      <c r="B21" s="219" t="s">
        <v>162</v>
      </c>
      <c r="C21" s="227" t="s">
        <v>9</v>
      </c>
      <c r="D21" s="136">
        <f>IF(C21="A",8,IF(C21="B",5,IF(C21="C",2,0)))</f>
        <v>2</v>
      </c>
      <c r="E21" s="139">
        <f>VLOOKUP(B21,'NIGHT THREE'!M$3:N$34,2,FALSE)</f>
        <v>6</v>
      </c>
      <c r="F21" s="111">
        <f>VLOOKUP(B21,'NIGHT THREE'!M$3:O$34,3,FALSE)</f>
        <v>5</v>
      </c>
      <c r="G21" s="136">
        <f t="shared" si="5"/>
        <v>6</v>
      </c>
      <c r="H21" s="111">
        <f>VLOOKUP(B21,'NIGHT THREE'!M$3:Q$34,5,FALSE)</f>
        <v>4</v>
      </c>
      <c r="I21" s="111">
        <f t="shared" si="1"/>
        <v>15</v>
      </c>
      <c r="J21" s="150">
        <f t="shared" si="6"/>
        <v>2.4285714285714284</v>
      </c>
      <c r="K21" s="111">
        <f>VLOOKUP($B21,'Team SB Donations'!B$5:L$36,11,FALSE)</f>
        <v>17</v>
      </c>
      <c r="L21" s="136">
        <f t="shared" si="7"/>
        <v>3</v>
      </c>
      <c r="M21" s="143">
        <f t="shared" si="8"/>
        <v>13.428571428571429</v>
      </c>
      <c r="N21" s="74"/>
      <c r="O21" s="84"/>
      <c r="Q21" s="67"/>
      <c r="S21" s="139"/>
      <c r="T21" s="118" t="s">
        <v>236</v>
      </c>
      <c r="U21" s="111"/>
      <c r="V21" s="105"/>
      <c r="W21" s="105"/>
      <c r="X21" s="111">
        <f>VLOOKUP(T21,'NIGHT THREE'!M$3:Q$34,5,FALSE)</f>
        <v>-19</v>
      </c>
      <c r="Y21" s="215">
        <v>19</v>
      </c>
    </row>
    <row r="22" spans="1:25">
      <c r="A22" s="132">
        <v>18</v>
      </c>
      <c r="B22" s="220" t="s">
        <v>239</v>
      </c>
      <c r="C22" s="227" t="s">
        <v>9</v>
      </c>
      <c r="D22" s="136">
        <f>IF(C22="A",8,IF(C22="B",5,IF(C22="C",2,0)))</f>
        <v>2</v>
      </c>
      <c r="E22" s="139">
        <f>VLOOKUP(B22,'NIGHT THREE'!M$3:N$34,2,FALSE)</f>
        <v>7</v>
      </c>
      <c r="F22" s="111">
        <f>VLOOKUP(B22,'NIGHT THREE'!M$3:O$34,3,FALSE)</f>
        <v>4</v>
      </c>
      <c r="G22" s="136">
        <f t="shared" si="5"/>
        <v>7</v>
      </c>
      <c r="H22" s="111">
        <f>VLOOKUP(B22,'NIGHT THREE'!M$3:Q$34,5,FALSE)</f>
        <v>34</v>
      </c>
      <c r="I22" s="111">
        <f t="shared" si="1"/>
        <v>9</v>
      </c>
      <c r="J22" s="150">
        <f t="shared" si="6"/>
        <v>3.2857142857142856</v>
      </c>
      <c r="K22" s="111">
        <f>VLOOKUP($B22,'Team SB Donations'!B$5:L$36,11,FALSE)</f>
        <v>27</v>
      </c>
      <c r="L22" s="136">
        <f t="shared" si="7"/>
        <v>1</v>
      </c>
      <c r="M22" s="143">
        <f t="shared" si="8"/>
        <v>13.285714285714285</v>
      </c>
      <c r="N22" s="74"/>
      <c r="O22" s="84"/>
      <c r="Q22" s="67"/>
      <c r="S22" s="139"/>
      <c r="T22" s="118" t="s">
        <v>161</v>
      </c>
      <c r="U22" s="111"/>
      <c r="V22" s="105"/>
      <c r="W22" s="105"/>
      <c r="X22" s="111">
        <f>VLOOKUP(T22,'NIGHT THREE'!M$3:Q$34,5,FALSE)</f>
        <v>-20</v>
      </c>
      <c r="Y22" s="213">
        <v>20</v>
      </c>
    </row>
    <row r="23" spans="1:25">
      <c r="A23" s="132">
        <v>19</v>
      </c>
      <c r="B23" s="221" t="s">
        <v>138</v>
      </c>
      <c r="C23" s="227" t="s">
        <v>10</v>
      </c>
      <c r="D23" s="136">
        <f>IF(C23="A",8,IF(C23="B",5,IF(C23="C",2,0)))</f>
        <v>0</v>
      </c>
      <c r="E23" s="139">
        <f>VLOOKUP(B23,'NIGHT THREE'!M$3:N$34,2,FALSE)</f>
        <v>5</v>
      </c>
      <c r="F23" s="111">
        <f>VLOOKUP(B23,'NIGHT THREE'!M$3:O$34,3,FALSE)</f>
        <v>6</v>
      </c>
      <c r="G23" s="136">
        <f t="shared" si="5"/>
        <v>5</v>
      </c>
      <c r="H23" s="111">
        <f>VLOOKUP(B23,'NIGHT THREE'!M$3:Q$34,5,FALSE)</f>
        <v>26</v>
      </c>
      <c r="I23" s="111">
        <f t="shared" si="1"/>
        <v>10</v>
      </c>
      <c r="J23" s="150">
        <f t="shared" si="6"/>
        <v>3.1428571428571428</v>
      </c>
      <c r="K23" s="111">
        <f>VLOOKUP($B23,'Team SB Donations'!B$5:L$36,11,FALSE)</f>
        <v>7</v>
      </c>
      <c r="L23" s="136">
        <f t="shared" si="7"/>
        <v>5</v>
      </c>
      <c r="M23" s="143">
        <f t="shared" si="8"/>
        <v>13.142857142857142</v>
      </c>
      <c r="N23" s="74"/>
      <c r="O23" s="84"/>
      <c r="Q23" s="67"/>
      <c r="S23" s="139"/>
      <c r="T23" s="118" t="s">
        <v>148</v>
      </c>
      <c r="U23" s="111"/>
      <c r="V23" s="105"/>
      <c r="W23" s="105"/>
      <c r="X23" s="111">
        <f>VLOOKUP(T23,'NIGHT THREE'!M$3:Q$34,5,FALSE)</f>
        <v>-21</v>
      </c>
      <c r="Y23" s="215">
        <v>21</v>
      </c>
    </row>
    <row r="24" spans="1:25">
      <c r="A24" s="132">
        <v>20</v>
      </c>
      <c r="B24" s="218" t="s">
        <v>152</v>
      </c>
      <c r="C24" s="227" t="s">
        <v>8</v>
      </c>
      <c r="D24" s="136">
        <v>5</v>
      </c>
      <c r="E24" s="139">
        <f>VLOOKUP(B24,'NIGHT THREE'!M$3:N$34,2,FALSE)</f>
        <v>5</v>
      </c>
      <c r="F24" s="111">
        <f>VLOOKUP(B24,'NIGHT THREE'!M$3:O$34,3,FALSE)</f>
        <v>6</v>
      </c>
      <c r="G24" s="136">
        <f t="shared" si="5"/>
        <v>5</v>
      </c>
      <c r="H24" s="111">
        <f>VLOOKUP(B24,'NIGHT THREE'!M$3:Q$34,5,FALSE)</f>
        <v>-41</v>
      </c>
      <c r="I24" s="111">
        <f t="shared" si="1"/>
        <v>26</v>
      </c>
      <c r="J24" s="150">
        <f t="shared" si="6"/>
        <v>0.8571428571428571</v>
      </c>
      <c r="K24" s="111">
        <f>VLOOKUP($B24,'Team SB Donations'!B$5:L$36,11,FALSE)</f>
        <v>22</v>
      </c>
      <c r="L24" s="136">
        <f t="shared" si="7"/>
        <v>2</v>
      </c>
      <c r="M24" s="143">
        <f t="shared" si="8"/>
        <v>12.857142857142858</v>
      </c>
      <c r="N24" s="74"/>
      <c r="O24" s="84"/>
      <c r="Q24" s="67"/>
      <c r="S24" s="139"/>
      <c r="T24" s="118" t="s">
        <v>313</v>
      </c>
      <c r="U24" s="111"/>
      <c r="V24" s="105"/>
      <c r="W24" s="105"/>
      <c r="X24" s="111">
        <f>VLOOKUP(T24,'NIGHT THREE'!M$3:Q$34,5,FALSE)</f>
        <v>-22</v>
      </c>
      <c r="Y24" s="213">
        <v>22</v>
      </c>
    </row>
    <row r="25" spans="1:25">
      <c r="A25" s="132">
        <v>21</v>
      </c>
      <c r="B25" s="219" t="s">
        <v>150</v>
      </c>
      <c r="C25" s="227" t="s">
        <v>9</v>
      </c>
      <c r="D25" s="136">
        <f>IF(C25="A",8,IF(C25="B",5,IF(C25="C",2,0)))</f>
        <v>2</v>
      </c>
      <c r="E25" s="139">
        <f>VLOOKUP(B25,'NIGHT THREE'!M$3:N$34,2,FALSE)</f>
        <v>5</v>
      </c>
      <c r="F25" s="111">
        <f>VLOOKUP(B25,'NIGHT THREE'!M$3:O$34,3,FALSE)</f>
        <v>6</v>
      </c>
      <c r="G25" s="136">
        <f t="shared" si="5"/>
        <v>5</v>
      </c>
      <c r="H25" s="111">
        <f>VLOOKUP(B25,'NIGHT THREE'!M$3:Q$34,5,FALSE)</f>
        <v>-10</v>
      </c>
      <c r="I25" s="111">
        <f t="shared" si="1"/>
        <v>16</v>
      </c>
      <c r="J25" s="150">
        <f t="shared" si="6"/>
        <v>2.2857142857142856</v>
      </c>
      <c r="K25" s="111">
        <f>VLOOKUP($B25,'Team SB Donations'!B$5:L$36,11,FALSE)</f>
        <v>18</v>
      </c>
      <c r="L25" s="136">
        <f t="shared" si="7"/>
        <v>2.8</v>
      </c>
      <c r="M25" s="143">
        <f t="shared" si="8"/>
        <v>12.085714285714285</v>
      </c>
      <c r="N25" s="74"/>
      <c r="O25" s="84"/>
      <c r="Q25" s="67"/>
      <c r="S25" s="139"/>
      <c r="T25" s="118" t="s">
        <v>157</v>
      </c>
      <c r="U25" s="111"/>
      <c r="V25" s="105"/>
      <c r="W25" s="105"/>
      <c r="X25" s="111">
        <f>VLOOKUP(T25,'NIGHT THREE'!M$3:Q$34,5,FALSE)</f>
        <v>-23</v>
      </c>
      <c r="Y25" s="215">
        <v>23</v>
      </c>
    </row>
    <row r="26" spans="1:25">
      <c r="A26" s="132">
        <v>22</v>
      </c>
      <c r="B26" s="221" t="s">
        <v>149</v>
      </c>
      <c r="C26" s="227" t="s">
        <v>10</v>
      </c>
      <c r="D26" s="136">
        <f>IF(C26="A",8,IF(C26="B",5,IF(C26="C",2,0)))</f>
        <v>0</v>
      </c>
      <c r="E26" s="139">
        <f>VLOOKUP(B26,'NIGHT THREE'!M$3:N$34,2,FALSE)</f>
        <v>6</v>
      </c>
      <c r="F26" s="111">
        <f>VLOOKUP(B26,'NIGHT THREE'!M$3:O$34,3,FALSE)</f>
        <v>5</v>
      </c>
      <c r="G26" s="136">
        <f t="shared" si="5"/>
        <v>6</v>
      </c>
      <c r="H26" s="111">
        <f>VLOOKUP(B26,'NIGHT THREE'!M$3:Q$34,5,FALSE)</f>
        <v>-23</v>
      </c>
      <c r="I26" s="111">
        <f t="shared" si="1"/>
        <v>24</v>
      </c>
      <c r="J26" s="150">
        <f t="shared" si="6"/>
        <v>1.1428571428571428</v>
      </c>
      <c r="K26" s="111">
        <f>VLOOKUP($B26,'Team SB Donations'!B$5:L$36,11,FALSE)</f>
        <v>9</v>
      </c>
      <c r="L26" s="136">
        <f t="shared" si="7"/>
        <v>4.5999999999999996</v>
      </c>
      <c r="M26" s="143">
        <f t="shared" si="8"/>
        <v>11.742857142857142</v>
      </c>
      <c r="N26" s="74"/>
      <c r="O26" s="84"/>
      <c r="Q26" s="67"/>
      <c r="S26" s="139"/>
      <c r="T26" s="118" t="s">
        <v>149</v>
      </c>
      <c r="U26" s="111"/>
      <c r="V26" s="105"/>
      <c r="W26" s="105"/>
      <c r="X26" s="111">
        <f>VLOOKUP(T26,'NIGHT THREE'!M$3:Q$34,5,FALSE)</f>
        <v>-23</v>
      </c>
      <c r="Y26" s="213">
        <v>24</v>
      </c>
    </row>
    <row r="27" spans="1:25">
      <c r="A27" s="132">
        <v>23</v>
      </c>
      <c r="B27" s="219" t="s">
        <v>148</v>
      </c>
      <c r="C27" s="227" t="s">
        <v>9</v>
      </c>
      <c r="D27" s="136">
        <f>IF(C27="A",8,IF(C27="B",5,IF(C27="C",2,0)))</f>
        <v>2</v>
      </c>
      <c r="E27" s="139">
        <f>VLOOKUP(B27,'NIGHT THREE'!M$3:N$34,2,FALSE)</f>
        <v>4</v>
      </c>
      <c r="F27" s="111">
        <f>VLOOKUP(B27,'NIGHT THREE'!M$3:O$34,3,FALSE)</f>
        <v>7</v>
      </c>
      <c r="G27" s="136">
        <f t="shared" si="5"/>
        <v>4</v>
      </c>
      <c r="H27" s="111">
        <f>VLOOKUP(B27,'NIGHT THREE'!M$3:Q$34,5,FALSE)</f>
        <v>-21</v>
      </c>
      <c r="I27" s="111">
        <f t="shared" si="1"/>
        <v>21</v>
      </c>
      <c r="J27" s="150">
        <f t="shared" si="6"/>
        <v>1.5714285714285714</v>
      </c>
      <c r="K27" s="111">
        <f>VLOOKUP($B27,'Team SB Donations'!B$5:L$36,11,FALSE)</f>
        <v>13</v>
      </c>
      <c r="L27" s="136">
        <f t="shared" si="7"/>
        <v>3.8</v>
      </c>
      <c r="M27" s="143">
        <f t="shared" si="8"/>
        <v>11.37142857142857</v>
      </c>
      <c r="N27" s="74"/>
      <c r="O27" s="84"/>
      <c r="Q27" s="67"/>
      <c r="S27" s="139"/>
      <c r="T27" s="118" t="s">
        <v>156</v>
      </c>
      <c r="U27" s="111"/>
      <c r="V27" s="105"/>
      <c r="W27" s="105"/>
      <c r="X27" s="111">
        <f>VLOOKUP(T27,'NIGHT THREE'!M$3:Q$34,5,FALSE)</f>
        <v>-38</v>
      </c>
      <c r="Y27" s="215">
        <v>25</v>
      </c>
    </row>
    <row r="28" spans="1:25">
      <c r="A28" s="132">
        <v>24</v>
      </c>
      <c r="B28" s="219" t="s">
        <v>161</v>
      </c>
      <c r="C28" s="227" t="s">
        <v>9</v>
      </c>
      <c r="D28" s="136">
        <f>IF(C28="A",8,IF(C28="B",5,IF(C28="C",2,0)))</f>
        <v>2</v>
      </c>
      <c r="E28" s="139">
        <f>VLOOKUP(B28,'NIGHT THREE'!M$3:N$34,2,FALSE)</f>
        <v>4</v>
      </c>
      <c r="F28" s="111">
        <f>VLOOKUP(B28,'NIGHT THREE'!M$3:O$34,3,FALSE)</f>
        <v>7</v>
      </c>
      <c r="G28" s="136">
        <f t="shared" si="5"/>
        <v>4</v>
      </c>
      <c r="H28" s="111">
        <f>VLOOKUP(B28,'NIGHT THREE'!M$3:Q$34,5,FALSE)</f>
        <v>-20</v>
      </c>
      <c r="I28" s="111">
        <f t="shared" si="1"/>
        <v>20</v>
      </c>
      <c r="J28" s="150">
        <f t="shared" si="6"/>
        <v>1.7142857142857142</v>
      </c>
      <c r="K28" s="111">
        <f>VLOOKUP($B28,'Team SB Donations'!B$5:L$36,11,FALSE)</f>
        <v>21</v>
      </c>
      <c r="L28" s="136">
        <f t="shared" si="7"/>
        <v>2.2000000000000002</v>
      </c>
      <c r="M28" s="143">
        <f t="shared" si="8"/>
        <v>9.9142857142857146</v>
      </c>
      <c r="N28" s="74"/>
      <c r="O28" s="84"/>
      <c r="Q28" s="67"/>
      <c r="S28" s="139"/>
      <c r="T28" s="118" t="s">
        <v>152</v>
      </c>
      <c r="U28" s="111"/>
      <c r="V28" s="105"/>
      <c r="W28" s="105"/>
      <c r="X28" s="111">
        <f>VLOOKUP(T28,'NIGHT THREE'!M$3:Q$34,5,FALSE)</f>
        <v>-41</v>
      </c>
      <c r="Y28" s="213">
        <v>26</v>
      </c>
    </row>
    <row r="29" spans="1:25">
      <c r="A29" s="132">
        <v>25</v>
      </c>
      <c r="B29" s="219" t="s">
        <v>157</v>
      </c>
      <c r="C29" s="227" t="s">
        <v>9</v>
      </c>
      <c r="D29" s="136">
        <f>IF(C29="A",8,IF(C29="B",5,IF(C29="C",2,0)))</f>
        <v>2</v>
      </c>
      <c r="E29" s="227">
        <f>VLOOKUP(B29,'NIGHT THREE'!M$3:N$34,2,FALSE)</f>
        <v>4</v>
      </c>
      <c r="F29" s="111">
        <f>VLOOKUP(B29,'NIGHT THREE'!M$3:O$34,3,FALSE)</f>
        <v>7</v>
      </c>
      <c r="G29" s="136">
        <f t="shared" si="5"/>
        <v>4</v>
      </c>
      <c r="H29" s="111">
        <f>VLOOKUP(B29,'NIGHT THREE'!M$3:Q$34,5,FALSE)</f>
        <v>-23</v>
      </c>
      <c r="I29" s="111">
        <f t="shared" si="1"/>
        <v>23</v>
      </c>
      <c r="J29" s="150">
        <f t="shared" si="6"/>
        <v>1.2857142857142858</v>
      </c>
      <c r="K29" s="111">
        <f>VLOOKUP($B29,'Team SB Donations'!B$5:L$36,11,FALSE)</f>
        <v>19</v>
      </c>
      <c r="L29" s="136">
        <f t="shared" si="7"/>
        <v>2.6</v>
      </c>
      <c r="M29" s="143">
        <f t="shared" si="8"/>
        <v>9.8857142857142861</v>
      </c>
      <c r="N29" s="74"/>
      <c r="O29" s="84"/>
      <c r="Q29" s="67"/>
      <c r="S29" s="139"/>
      <c r="T29" s="118" t="s">
        <v>304</v>
      </c>
      <c r="U29" s="111"/>
      <c r="V29" s="105"/>
      <c r="W29" s="105"/>
      <c r="X29" s="111">
        <f>VLOOKUP(T29,'NIGHT THREE'!M$3:Q$34,5,FALSE)</f>
        <v>-47</v>
      </c>
      <c r="Y29" s="215">
        <v>27</v>
      </c>
    </row>
    <row r="30" spans="1:25">
      <c r="A30" s="132">
        <v>26</v>
      </c>
      <c r="B30" s="218" t="s">
        <v>147</v>
      </c>
      <c r="C30" s="227" t="s">
        <v>8</v>
      </c>
      <c r="D30" s="136">
        <v>5</v>
      </c>
      <c r="E30" s="227">
        <f>VLOOKUP(B30,'NIGHT THREE'!M$3:N$34,2,FALSE)</f>
        <v>3</v>
      </c>
      <c r="F30" s="111">
        <f>VLOOKUP(B30,'NIGHT THREE'!M$3:O$34,3,FALSE)</f>
        <v>8</v>
      </c>
      <c r="G30" s="136">
        <f t="shared" si="5"/>
        <v>3</v>
      </c>
      <c r="H30" s="111">
        <f>VLOOKUP(B30,'NIGHT THREE'!M$3:Q$34,5,FALSE)</f>
        <v>-64</v>
      </c>
      <c r="I30" s="111">
        <f t="shared" si="1"/>
        <v>28</v>
      </c>
      <c r="J30" s="150">
        <f t="shared" si="6"/>
        <v>0.5714285714285714</v>
      </c>
      <c r="K30" s="111">
        <f>VLOOKUP($B30,'Team SB Donations'!B$5:L$36,11,FALSE)</f>
        <v>30</v>
      </c>
      <c r="L30" s="136">
        <f t="shared" si="7"/>
        <v>0.4</v>
      </c>
      <c r="M30" s="143">
        <f t="shared" si="8"/>
        <v>8.9714285714285715</v>
      </c>
      <c r="N30" s="74"/>
      <c r="O30" s="84"/>
      <c r="Q30" s="67"/>
      <c r="S30" s="139"/>
      <c r="T30" s="118" t="s">
        <v>147</v>
      </c>
      <c r="U30" s="111"/>
      <c r="V30" s="105"/>
      <c r="W30" s="105"/>
      <c r="X30" s="111">
        <f>VLOOKUP(T30,'NIGHT THREE'!M$3:Q$34,5,FALSE)</f>
        <v>-64</v>
      </c>
      <c r="Y30" s="213">
        <v>28</v>
      </c>
    </row>
    <row r="31" spans="1:25">
      <c r="A31" s="132">
        <v>27</v>
      </c>
      <c r="B31" s="219" t="s">
        <v>156</v>
      </c>
      <c r="C31" s="227" t="s">
        <v>9</v>
      </c>
      <c r="D31" s="136">
        <f t="shared" ref="D31:D36" si="9">IF(C31="A",8,IF(C31="B",5,IF(C31="C",2,0)))</f>
        <v>2</v>
      </c>
      <c r="E31" s="227">
        <f>VLOOKUP(B31,'NIGHT THREE'!M$3:N$34,2,FALSE)</f>
        <v>5</v>
      </c>
      <c r="F31" s="111">
        <f>VLOOKUP(B31,'NIGHT THREE'!M$3:O$34,3,FALSE)</f>
        <v>6</v>
      </c>
      <c r="G31" s="136">
        <f t="shared" si="5"/>
        <v>5</v>
      </c>
      <c r="H31" s="111">
        <f>VLOOKUP(B31,'NIGHT THREE'!M$3:Q$34,5,FALSE)</f>
        <v>-38</v>
      </c>
      <c r="I31" s="111">
        <f t="shared" si="1"/>
        <v>25</v>
      </c>
      <c r="J31" s="150">
        <f t="shared" si="6"/>
        <v>1</v>
      </c>
      <c r="K31" s="111">
        <f>VLOOKUP($B31,'Team SB Donations'!B$5:L$36,11,FALSE)</f>
        <v>29</v>
      </c>
      <c r="L31" s="136">
        <f t="shared" si="7"/>
        <v>0.6</v>
      </c>
      <c r="M31" s="143">
        <f t="shared" si="8"/>
        <v>8.6</v>
      </c>
      <c r="N31" s="74"/>
      <c r="O31" s="84"/>
      <c r="Q31" s="67"/>
      <c r="S31" s="139"/>
      <c r="T31" s="118" t="s">
        <v>137</v>
      </c>
      <c r="U31" s="111"/>
      <c r="V31" s="105"/>
      <c r="W31" s="105"/>
      <c r="X31" s="111">
        <f>VLOOKUP(T31,'NIGHT THREE'!M$3:Q$34,5,FALSE)</f>
        <v>-64</v>
      </c>
      <c r="Y31" s="215">
        <v>29</v>
      </c>
    </row>
    <row r="32" spans="1:25">
      <c r="A32" s="132">
        <v>28</v>
      </c>
      <c r="B32" s="221" t="s">
        <v>143</v>
      </c>
      <c r="C32" s="227" t="s">
        <v>10</v>
      </c>
      <c r="D32" s="136">
        <f t="shared" si="9"/>
        <v>0</v>
      </c>
      <c r="E32" s="227">
        <f>VLOOKUP(B32,'NIGHT THREE'!M$3:N$34,2,FALSE)</f>
        <v>2</v>
      </c>
      <c r="F32" s="111">
        <f>VLOOKUP(B32,'NIGHT THREE'!M$3:O$34,3,FALSE)</f>
        <v>9</v>
      </c>
      <c r="G32" s="136">
        <f t="shared" si="5"/>
        <v>2</v>
      </c>
      <c r="H32" s="111">
        <f>VLOOKUP(B32,'NIGHT THREE'!M$3:Q$34,5,FALSE)</f>
        <v>-83</v>
      </c>
      <c r="I32" s="111">
        <f t="shared" si="1"/>
        <v>31</v>
      </c>
      <c r="J32" s="150">
        <f t="shared" si="6"/>
        <v>0.14285714285714285</v>
      </c>
      <c r="K32" s="111">
        <f>VLOOKUP($B32,'Team SB Donations'!B$5:L$36,11,FALSE)</f>
        <v>3</v>
      </c>
      <c r="L32" s="136">
        <f t="shared" si="7"/>
        <v>5.8</v>
      </c>
      <c r="M32" s="143">
        <f t="shared" si="8"/>
        <v>7.9428571428571431</v>
      </c>
      <c r="N32" s="74"/>
      <c r="O32" s="84"/>
      <c r="Q32" s="67"/>
      <c r="S32" s="139"/>
      <c r="T32" s="118" t="s">
        <v>151</v>
      </c>
      <c r="U32" s="111"/>
      <c r="V32" s="105"/>
      <c r="W32" s="105"/>
      <c r="X32" s="111">
        <f>VLOOKUP(T32,'NIGHT THREE'!M$3:Q$34,5,FALSE)</f>
        <v>-81</v>
      </c>
      <c r="Y32" s="213">
        <v>30</v>
      </c>
    </row>
    <row r="33" spans="1:25">
      <c r="A33" s="132">
        <v>29</v>
      </c>
      <c r="B33" s="221" t="s">
        <v>137</v>
      </c>
      <c r="C33" s="227" t="s">
        <v>10</v>
      </c>
      <c r="D33" s="136">
        <f t="shared" si="9"/>
        <v>0</v>
      </c>
      <c r="E33" s="227">
        <f>VLOOKUP(B33,'NIGHT THREE'!M$3:N$34,2,FALSE)</f>
        <v>2</v>
      </c>
      <c r="F33" s="111">
        <f>VLOOKUP(B33,'NIGHT THREE'!M$3:O$34,3,FALSE)</f>
        <v>9</v>
      </c>
      <c r="G33" s="136">
        <f t="shared" si="5"/>
        <v>2</v>
      </c>
      <c r="H33" s="111">
        <f>VLOOKUP(B33,'NIGHT THREE'!M$3:Q$34,5,FALSE)</f>
        <v>-64</v>
      </c>
      <c r="I33" s="111">
        <f t="shared" si="1"/>
        <v>29</v>
      </c>
      <c r="J33" s="150">
        <f t="shared" si="6"/>
        <v>0.42857142857142855</v>
      </c>
      <c r="K33" s="111">
        <f>VLOOKUP($B33,'Team SB Donations'!B$5:L$36,11,FALSE)</f>
        <v>15</v>
      </c>
      <c r="L33" s="136">
        <f t="shared" si="7"/>
        <v>3.4</v>
      </c>
      <c r="M33" s="143">
        <f t="shared" si="8"/>
        <v>5.8285714285714283</v>
      </c>
      <c r="N33" s="74"/>
      <c r="O33" s="84"/>
      <c r="Q33" s="67"/>
      <c r="S33" s="139"/>
      <c r="T33" s="118" t="s">
        <v>143</v>
      </c>
      <c r="U33" s="111"/>
      <c r="V33" s="105"/>
      <c r="W33" s="105"/>
      <c r="X33" s="111">
        <f>VLOOKUP(T33,'NIGHT THREE'!M$3:Q$34,5,FALSE)</f>
        <v>-83</v>
      </c>
      <c r="Y33" s="215">
        <v>31</v>
      </c>
    </row>
    <row r="34" spans="1:25">
      <c r="A34" s="132">
        <v>30</v>
      </c>
      <c r="B34" s="221" t="s">
        <v>151</v>
      </c>
      <c r="C34" s="227" t="s">
        <v>10</v>
      </c>
      <c r="D34" s="136">
        <f t="shared" si="9"/>
        <v>0</v>
      </c>
      <c r="E34" s="227">
        <f>VLOOKUP(B34,'NIGHT THREE'!M$3:N$34,2,FALSE)</f>
        <v>2</v>
      </c>
      <c r="F34" s="111">
        <f>VLOOKUP(B34,'NIGHT THREE'!M$3:O$34,3,FALSE)</f>
        <v>9</v>
      </c>
      <c r="G34" s="136">
        <f t="shared" si="5"/>
        <v>2</v>
      </c>
      <c r="H34" s="111">
        <f>VLOOKUP(B34,'NIGHT THREE'!M$3:Q$34,5,FALSE)</f>
        <v>-81</v>
      </c>
      <c r="I34" s="111">
        <f t="shared" si="1"/>
        <v>30</v>
      </c>
      <c r="J34" s="150">
        <f t="shared" si="6"/>
        <v>0.2857142857142857</v>
      </c>
      <c r="K34" s="111">
        <f>VLOOKUP($B34,'Team SB Donations'!B$5:L$36,11,FALSE)</f>
        <v>16</v>
      </c>
      <c r="L34" s="136">
        <f t="shared" si="7"/>
        <v>3.2</v>
      </c>
      <c r="M34" s="143">
        <f t="shared" si="8"/>
        <v>5.4857142857142858</v>
      </c>
      <c r="N34" s="74"/>
      <c r="O34" s="84"/>
      <c r="Q34" s="67"/>
      <c r="S34" s="139"/>
      <c r="T34" s="118" t="s">
        <v>158</v>
      </c>
      <c r="U34" s="111"/>
      <c r="V34" s="105"/>
      <c r="W34" s="105"/>
      <c r="X34" s="111">
        <f>VLOOKUP(T34,'NIGHT THREE'!M$3:Q$34,5,FALSE)</f>
        <v>-99</v>
      </c>
      <c r="Y34" s="213">
        <v>32</v>
      </c>
    </row>
    <row r="35" spans="1:25">
      <c r="A35" s="132">
        <v>31</v>
      </c>
      <c r="B35" s="222" t="s">
        <v>158</v>
      </c>
      <c r="C35" s="227" t="s">
        <v>10</v>
      </c>
      <c r="D35" s="136">
        <f t="shared" si="9"/>
        <v>0</v>
      </c>
      <c r="E35" s="227">
        <f>VLOOKUP(B35,'NIGHT THREE'!M$3:N$34,2,FALSE)</f>
        <v>2</v>
      </c>
      <c r="F35" s="111">
        <f>VLOOKUP(B35,'NIGHT THREE'!M$3:O$34,3,FALSE)</f>
        <v>9</v>
      </c>
      <c r="G35" s="136">
        <f t="shared" si="5"/>
        <v>2</v>
      </c>
      <c r="H35" s="111">
        <f>VLOOKUP(B35,'NIGHT THREE'!M$3:Q$34,5,FALSE)</f>
        <v>-99</v>
      </c>
      <c r="I35" s="111">
        <f t="shared" si="1"/>
        <v>32</v>
      </c>
      <c r="J35" s="150">
        <f t="shared" si="6"/>
        <v>0</v>
      </c>
      <c r="K35" s="111">
        <f>VLOOKUP($B35,'Team SB Donations'!B$5:L$36,11,FALSE)</f>
        <v>20</v>
      </c>
      <c r="L35" s="136">
        <f t="shared" si="7"/>
        <v>2.4</v>
      </c>
      <c r="M35" s="143">
        <f t="shared" si="8"/>
        <v>4.4000000000000004</v>
      </c>
      <c r="N35" s="74"/>
      <c r="Q35" s="67"/>
    </row>
    <row r="36" spans="1:25" ht="15.75" thickBot="1">
      <c r="A36" s="132">
        <v>32</v>
      </c>
      <c r="B36" s="221" t="s">
        <v>304</v>
      </c>
      <c r="C36" s="227" t="s">
        <v>10</v>
      </c>
      <c r="D36" s="136">
        <f t="shared" si="9"/>
        <v>0</v>
      </c>
      <c r="E36" s="227">
        <f>VLOOKUP(B36,'NIGHT THREE'!M$3:N$34,2,FALSE)</f>
        <v>3</v>
      </c>
      <c r="F36" s="111">
        <f>VLOOKUP(B36,'NIGHT THREE'!M$3:O$34,3,FALSE)</f>
        <v>8</v>
      </c>
      <c r="G36" s="140">
        <f t="shared" si="5"/>
        <v>3</v>
      </c>
      <c r="H36" s="111">
        <f>VLOOKUP(B36,'NIGHT THREE'!M$3:Q$34,5,FALSE)</f>
        <v>-47</v>
      </c>
      <c r="I36" s="111">
        <f t="shared" si="1"/>
        <v>27</v>
      </c>
      <c r="J36" s="151">
        <f t="shared" si="6"/>
        <v>0.7142857142857143</v>
      </c>
      <c r="K36" s="111">
        <f>VLOOKUP($B36,'Team SB Donations'!B$5:L$36,11,FALSE)</f>
        <v>32</v>
      </c>
      <c r="L36" s="140">
        <f t="shared" si="7"/>
        <v>0</v>
      </c>
      <c r="M36" s="143">
        <f t="shared" si="8"/>
        <v>3.7142857142857144</v>
      </c>
      <c r="N36" s="74"/>
      <c r="O36" s="84"/>
      <c r="Q36" s="67"/>
      <c r="R36" s="67"/>
      <c r="S36" s="67"/>
      <c r="T36" s="67"/>
      <c r="U36" s="67"/>
      <c r="V36" s="67"/>
      <c r="W36" s="67"/>
    </row>
    <row r="37" spans="1:25">
      <c r="N37" s="74"/>
      <c r="O37" s="84"/>
      <c r="Q37" s="67"/>
      <c r="R37" s="67"/>
      <c r="S37" s="67"/>
      <c r="T37" s="67"/>
      <c r="U37" s="67"/>
      <c r="V37" s="67"/>
      <c r="W37" s="67"/>
    </row>
    <row r="38" spans="1:25">
      <c r="N38" s="74"/>
      <c r="Q38" s="67"/>
      <c r="R38" s="67"/>
      <c r="S38" s="67"/>
      <c r="T38" s="67"/>
      <c r="U38" s="67"/>
      <c r="V38" s="67"/>
      <c r="W38" s="67"/>
    </row>
    <row r="39" spans="1:25">
      <c r="B39" s="68"/>
      <c r="C39" s="68"/>
      <c r="D39" s="74"/>
      <c r="E39" s="79"/>
      <c r="F39" s="79"/>
      <c r="G39" s="79"/>
      <c r="H39" s="79"/>
      <c r="I39" s="79"/>
      <c r="J39" s="74"/>
      <c r="K39" s="74"/>
      <c r="L39" s="74"/>
      <c r="M39" s="74"/>
      <c r="N39" s="74"/>
      <c r="O39" s="84"/>
      <c r="Q39" s="67"/>
      <c r="R39" s="67"/>
      <c r="S39" s="67"/>
      <c r="T39" s="67"/>
      <c r="U39" s="67"/>
      <c r="V39" s="67"/>
      <c r="W39" s="67"/>
    </row>
    <row r="40" spans="1:25">
      <c r="O40" s="84"/>
      <c r="Q40" s="67"/>
      <c r="R40" s="67"/>
      <c r="S40" s="67"/>
      <c r="T40" s="67"/>
      <c r="U40" s="67"/>
      <c r="V40" s="67"/>
      <c r="W40" s="67"/>
    </row>
    <row r="41" spans="1:25">
      <c r="O41" s="84"/>
      <c r="Q41" s="67"/>
      <c r="R41" s="67"/>
      <c r="S41" s="67"/>
      <c r="T41" s="67"/>
      <c r="U41" s="67"/>
      <c r="V41" s="67"/>
      <c r="W41" s="67"/>
    </row>
    <row r="42" spans="1:25">
      <c r="O42" s="84"/>
      <c r="Q42" s="67"/>
      <c r="R42" s="67"/>
      <c r="S42" s="67"/>
      <c r="T42" s="67"/>
      <c r="U42" s="67"/>
      <c r="V42" s="67"/>
      <c r="W42" s="67"/>
    </row>
    <row r="43" spans="1:25">
      <c r="O43" s="84"/>
      <c r="Q43" s="67"/>
      <c r="R43" s="67"/>
      <c r="S43" s="67"/>
      <c r="T43" s="67"/>
      <c r="U43" s="67"/>
      <c r="V43" s="67"/>
      <c r="W43" s="67"/>
    </row>
    <row r="44" spans="1:25">
      <c r="Q44" s="67"/>
      <c r="R44" s="67"/>
      <c r="S44" s="67"/>
      <c r="T44" s="67"/>
      <c r="U44" s="67"/>
      <c r="V44" s="67"/>
      <c r="W44" s="67"/>
    </row>
    <row r="45" spans="1:25">
      <c r="Q45" s="67"/>
      <c r="R45" s="67"/>
      <c r="S45" s="67"/>
      <c r="T45" s="67"/>
      <c r="U45" s="67"/>
      <c r="V45" s="67"/>
      <c r="W45" s="67"/>
    </row>
    <row r="46" spans="1:25">
      <c r="Q46" s="67"/>
      <c r="R46" s="67"/>
      <c r="S46" s="67"/>
      <c r="T46" s="67"/>
      <c r="U46" s="67"/>
      <c r="V46" s="67"/>
      <c r="W46" s="67"/>
    </row>
    <row r="47" spans="1:25">
      <c r="Q47" s="67"/>
      <c r="R47" s="67"/>
      <c r="S47" s="67"/>
      <c r="T47" s="67"/>
      <c r="U47" s="67"/>
      <c r="V47" s="67"/>
      <c r="W47" s="67"/>
    </row>
    <row r="48" spans="1:25">
      <c r="Q48" s="67"/>
      <c r="R48" s="67"/>
      <c r="S48" s="67"/>
      <c r="T48" s="67"/>
      <c r="U48" s="67"/>
      <c r="V48" s="67"/>
      <c r="W48" s="67"/>
    </row>
    <row r="49" spans="17:23">
      <c r="Q49" s="67"/>
      <c r="R49" s="67"/>
      <c r="S49" s="67"/>
      <c r="T49" s="67"/>
      <c r="U49" s="67"/>
      <c r="V49" s="67"/>
      <c r="W49" s="67"/>
    </row>
    <row r="50" spans="17:23">
      <c r="Q50" s="67"/>
      <c r="R50" s="67"/>
      <c r="S50" s="67"/>
      <c r="T50" s="67"/>
      <c r="U50" s="67"/>
      <c r="V50" s="67"/>
      <c r="W50" s="67"/>
    </row>
    <row r="51" spans="17:23">
      <c r="Q51" s="67"/>
      <c r="R51" s="67"/>
      <c r="S51" s="67"/>
      <c r="T51" s="67"/>
      <c r="U51" s="67"/>
      <c r="V51" s="67"/>
      <c r="W51" s="67"/>
    </row>
    <row r="52" spans="17:23">
      <c r="Q52" s="67"/>
      <c r="R52" s="67"/>
      <c r="S52" s="67"/>
      <c r="T52" s="67"/>
      <c r="U52" s="67"/>
      <c r="V52" s="67"/>
      <c r="W52" s="67"/>
    </row>
    <row r="53" spans="17:23">
      <c r="Q53" s="67"/>
      <c r="R53" s="67"/>
      <c r="S53" s="67"/>
      <c r="T53" s="67"/>
      <c r="U53" s="67"/>
      <c r="V53" s="67"/>
      <c r="W53" s="67"/>
    </row>
    <row r="54" spans="17:23">
      <c r="Q54" s="67"/>
      <c r="R54" s="67"/>
      <c r="S54" s="67"/>
      <c r="T54" s="67"/>
      <c r="U54" s="67"/>
      <c r="V54" s="67"/>
      <c r="W54" s="67"/>
    </row>
    <row r="55" spans="17:23">
      <c r="Q55" s="67"/>
      <c r="R55" s="67"/>
      <c r="S55" s="67"/>
      <c r="T55" s="67"/>
      <c r="U55" s="67"/>
      <c r="V55" s="67"/>
      <c r="W55" s="67"/>
    </row>
    <row r="56" spans="17:23">
      <c r="Q56" s="67"/>
      <c r="R56" s="67"/>
      <c r="S56" s="67"/>
      <c r="T56" s="67"/>
      <c r="U56" s="67"/>
      <c r="V56" s="67"/>
      <c r="W56" s="67"/>
    </row>
    <row r="57" spans="17:23">
      <c r="Q57" s="67"/>
      <c r="R57" s="67"/>
      <c r="S57" s="67"/>
      <c r="T57" s="67"/>
      <c r="U57" s="67"/>
      <c r="V57" s="67"/>
      <c r="W57" s="67"/>
    </row>
    <row r="58" spans="17:23">
      <c r="Q58" s="67"/>
      <c r="R58" s="67"/>
      <c r="S58" s="67"/>
      <c r="T58" s="67"/>
      <c r="U58" s="67"/>
      <c r="V58" s="67"/>
      <c r="W58" s="67"/>
    </row>
    <row r="59" spans="17:23">
      <c r="Q59" s="67"/>
      <c r="R59" s="67"/>
      <c r="S59" s="67"/>
      <c r="T59" s="67"/>
      <c r="U59" s="67"/>
      <c r="V59" s="67"/>
      <c r="W59" s="67"/>
    </row>
    <row r="60" spans="17:23">
      <c r="Q60" s="67"/>
      <c r="R60" s="67"/>
      <c r="S60" s="67"/>
      <c r="T60" s="67"/>
      <c r="U60" s="67"/>
      <c r="V60" s="67"/>
      <c r="W60" s="67"/>
    </row>
    <row r="61" spans="17:23">
      <c r="Q61" s="67"/>
      <c r="R61" s="67"/>
      <c r="S61" s="67"/>
      <c r="T61" s="67"/>
      <c r="U61" s="67"/>
      <c r="V61" s="67"/>
      <c r="W61" s="67"/>
    </row>
    <row r="62" spans="17:23">
      <c r="Q62" s="67"/>
      <c r="R62" s="67"/>
      <c r="S62" s="67"/>
      <c r="T62" s="67"/>
      <c r="U62" s="67"/>
      <c r="V62" s="67"/>
      <c r="W62" s="67"/>
    </row>
    <row r="63" spans="17:23">
      <c r="Q63" s="67"/>
      <c r="R63" s="67"/>
      <c r="S63" s="67"/>
      <c r="T63" s="67"/>
      <c r="U63" s="67"/>
      <c r="V63" s="67"/>
      <c r="W63" s="67"/>
    </row>
    <row r="64" spans="17:23">
      <c r="Q64" s="67"/>
      <c r="R64" s="67"/>
      <c r="S64" s="67"/>
      <c r="T64" s="67"/>
      <c r="U64" s="67"/>
      <c r="V64" s="67"/>
      <c r="W64" s="67"/>
    </row>
    <row r="65" spans="17:23">
      <c r="Q65" s="67"/>
      <c r="R65" s="67"/>
      <c r="S65" s="67"/>
      <c r="T65" s="67"/>
      <c r="U65" s="67"/>
      <c r="V65" s="67"/>
      <c r="W65" s="67"/>
    </row>
    <row r="66" spans="17:23">
      <c r="Q66" s="67"/>
      <c r="R66" s="67"/>
      <c r="S66" s="67"/>
      <c r="T66" s="67"/>
      <c r="U66" s="67"/>
      <c r="V66" s="67"/>
      <c r="W66" s="67"/>
    </row>
    <row r="67" spans="17:23">
      <c r="Q67" s="67"/>
      <c r="R67" s="67"/>
      <c r="S67" s="67"/>
      <c r="T67" s="67"/>
      <c r="U67" s="67"/>
      <c r="V67" s="67"/>
      <c r="W67" s="67"/>
    </row>
    <row r="68" spans="17:23">
      <c r="Q68" s="67"/>
      <c r="R68" s="67"/>
      <c r="S68" s="67"/>
      <c r="T68" s="67"/>
      <c r="U68" s="67"/>
      <c r="V68" s="67"/>
      <c r="W68" s="67"/>
    </row>
    <row r="69" spans="17:23">
      <c r="Q69" s="67"/>
      <c r="R69" s="67"/>
      <c r="S69" s="67"/>
      <c r="T69" s="67"/>
      <c r="U69" s="67"/>
      <c r="V69" s="67"/>
      <c r="W69" s="67"/>
    </row>
    <row r="70" spans="17:23">
      <c r="Q70" s="67"/>
      <c r="R70" s="67"/>
      <c r="S70" s="67"/>
      <c r="T70" s="67"/>
      <c r="U70" s="67"/>
      <c r="V70" s="67"/>
      <c r="W70" s="67"/>
    </row>
    <row r="71" spans="17:23">
      <c r="Q71" s="67"/>
      <c r="R71" s="67"/>
      <c r="S71" s="67"/>
      <c r="T71" s="67"/>
      <c r="U71" s="67"/>
      <c r="V71" s="67"/>
      <c r="W71" s="67"/>
    </row>
    <row r="72" spans="17:23">
      <c r="Q72" s="67"/>
      <c r="R72" s="67"/>
      <c r="S72" s="67"/>
      <c r="T72" s="67"/>
      <c r="U72" s="67"/>
      <c r="V72" s="67"/>
      <c r="W72" s="67"/>
    </row>
    <row r="73" spans="17:23">
      <c r="Q73" s="67"/>
      <c r="R73" s="67"/>
      <c r="S73" s="67"/>
      <c r="T73" s="67"/>
      <c r="U73" s="67"/>
      <c r="V73" s="67"/>
      <c r="W73" s="67"/>
    </row>
    <row r="74" spans="17:23">
      <c r="Q74" s="67"/>
      <c r="R74" s="67"/>
      <c r="S74" s="67"/>
      <c r="T74" s="67"/>
      <c r="U74" s="67"/>
      <c r="V74" s="67"/>
      <c r="W74" s="67"/>
    </row>
    <row r="75" spans="17:23">
      <c r="Q75" s="67"/>
      <c r="R75" s="67"/>
      <c r="S75" s="67"/>
      <c r="T75" s="67"/>
      <c r="U75" s="67"/>
      <c r="V75" s="67"/>
      <c r="W75" s="67"/>
    </row>
    <row r="76" spans="17:23">
      <c r="Q76" s="67"/>
      <c r="R76" s="67"/>
      <c r="S76" s="67"/>
      <c r="T76" s="67"/>
      <c r="U76" s="67"/>
      <c r="V76" s="67"/>
      <c r="W76" s="67"/>
    </row>
    <row r="77" spans="17:23">
      <c r="Q77" s="67"/>
      <c r="R77" s="67"/>
      <c r="S77" s="67"/>
      <c r="T77" s="67"/>
      <c r="U77" s="67"/>
      <c r="V77" s="67"/>
      <c r="W77" s="67"/>
    </row>
    <row r="78" spans="17:23">
      <c r="Q78" s="67"/>
      <c r="R78" s="67"/>
      <c r="S78" s="67"/>
      <c r="T78" s="67"/>
      <c r="U78" s="67"/>
      <c r="V78" s="67"/>
      <c r="W78" s="67"/>
    </row>
    <row r="79" spans="17:23">
      <c r="Q79" s="67"/>
      <c r="R79" s="67"/>
      <c r="S79" s="67"/>
      <c r="T79" s="67"/>
      <c r="U79" s="67"/>
      <c r="V79" s="67"/>
      <c r="W79" s="67"/>
    </row>
    <row r="80" spans="17:23">
      <c r="Q80" s="67"/>
      <c r="R80" s="67"/>
      <c r="S80" s="67"/>
      <c r="T80" s="67"/>
      <c r="U80" s="67"/>
      <c r="V80" s="67"/>
      <c r="W80" s="67"/>
    </row>
    <row r="81" spans="17:23">
      <c r="Q81" s="67"/>
      <c r="R81" s="67"/>
      <c r="S81" s="67"/>
      <c r="T81" s="67"/>
      <c r="U81" s="67"/>
      <c r="V81" s="67"/>
      <c r="W81" s="67"/>
    </row>
    <row r="82" spans="17:23">
      <c r="Q82" s="67"/>
      <c r="R82" s="67"/>
      <c r="S82" s="67"/>
      <c r="T82" s="67"/>
      <c r="U82" s="67"/>
      <c r="V82" s="67"/>
      <c r="W82" s="67"/>
    </row>
    <row r="83" spans="17:23">
      <c r="Q83" s="67"/>
      <c r="R83" s="67"/>
      <c r="S83" s="67"/>
      <c r="T83" s="67"/>
      <c r="U83" s="67"/>
      <c r="V83" s="67"/>
      <c r="W83" s="67"/>
    </row>
    <row r="84" spans="17:23">
      <c r="Q84" s="67"/>
      <c r="R84" s="67"/>
      <c r="S84" s="67"/>
      <c r="T84" s="67"/>
      <c r="U84" s="67"/>
      <c r="V84" s="67"/>
      <c r="W84" s="67"/>
    </row>
    <row r="85" spans="17:23">
      <c r="Q85" s="67"/>
      <c r="R85" s="67"/>
      <c r="S85" s="67"/>
      <c r="T85" s="67"/>
      <c r="U85" s="67"/>
      <c r="V85" s="67"/>
      <c r="W85" s="67"/>
    </row>
    <row r="86" spans="17:23">
      <c r="Q86" s="67"/>
      <c r="R86" s="67"/>
      <c r="S86" s="67"/>
      <c r="T86" s="67"/>
      <c r="U86" s="67"/>
      <c r="V86" s="67"/>
      <c r="W86" s="67"/>
    </row>
    <row r="87" spans="17:23">
      <c r="Q87" s="67"/>
      <c r="R87" s="67"/>
      <c r="S87" s="67"/>
      <c r="T87" s="67"/>
      <c r="U87" s="67"/>
      <c r="V87" s="67"/>
      <c r="W87" s="67"/>
    </row>
    <row r="88" spans="17:23">
      <c r="Q88" s="67"/>
      <c r="R88" s="67"/>
      <c r="S88" s="67"/>
      <c r="T88" s="67"/>
      <c r="U88" s="67"/>
      <c r="V88" s="67"/>
      <c r="W88" s="67"/>
    </row>
    <row r="89" spans="17:23">
      <c r="Q89" s="67"/>
      <c r="R89" s="67"/>
      <c r="S89" s="67"/>
      <c r="T89" s="67"/>
      <c r="U89" s="67"/>
      <c r="V89" s="67"/>
      <c r="W89" s="67"/>
    </row>
    <row r="90" spans="17:23">
      <c r="Q90" s="67"/>
      <c r="R90" s="67"/>
      <c r="S90" s="67"/>
      <c r="T90" s="67"/>
      <c r="U90" s="67"/>
      <c r="V90" s="67"/>
      <c r="W90" s="67"/>
    </row>
    <row r="91" spans="17:23">
      <c r="Q91" s="67"/>
      <c r="R91" s="67"/>
      <c r="S91" s="67"/>
      <c r="T91" s="67"/>
      <c r="U91" s="67"/>
      <c r="V91" s="67"/>
      <c r="W91" s="67"/>
    </row>
    <row r="92" spans="17:23">
      <c r="Q92" s="67"/>
      <c r="R92" s="67"/>
      <c r="S92" s="67"/>
      <c r="T92" s="67"/>
      <c r="U92" s="67"/>
      <c r="V92" s="67"/>
      <c r="W92" s="67"/>
    </row>
    <row r="93" spans="17:23">
      <c r="Q93" s="67"/>
      <c r="R93" s="67"/>
      <c r="S93" s="67"/>
      <c r="T93" s="67"/>
      <c r="U93" s="67"/>
      <c r="V93" s="67"/>
      <c r="W93" s="67"/>
    </row>
    <row r="94" spans="17:23">
      <c r="Q94" s="67"/>
      <c r="R94" s="67"/>
      <c r="S94" s="67"/>
      <c r="T94" s="67"/>
      <c r="U94" s="67"/>
      <c r="V94" s="67"/>
      <c r="W94" s="67"/>
    </row>
    <row r="95" spans="17:23">
      <c r="Q95" s="67"/>
      <c r="R95" s="67"/>
      <c r="S95" s="67"/>
      <c r="T95" s="67"/>
      <c r="U95" s="67"/>
      <c r="V95" s="67"/>
      <c r="W95" s="67"/>
    </row>
    <row r="96" spans="17:23">
      <c r="Q96" s="67"/>
      <c r="R96" s="67"/>
      <c r="S96" s="67"/>
      <c r="T96" s="67"/>
      <c r="U96" s="67"/>
      <c r="V96" s="67"/>
      <c r="W96" s="67"/>
    </row>
    <row r="97" spans="17:23">
      <c r="Q97" s="67"/>
      <c r="R97" s="67"/>
      <c r="S97" s="67"/>
      <c r="T97" s="67"/>
      <c r="U97" s="67"/>
      <c r="V97" s="67"/>
      <c r="W97" s="67"/>
    </row>
    <row r="98" spans="17:23">
      <c r="Q98" s="67"/>
      <c r="R98" s="67"/>
      <c r="S98" s="67"/>
      <c r="T98" s="67"/>
      <c r="U98" s="67"/>
      <c r="V98" s="67"/>
      <c r="W98" s="67"/>
    </row>
    <row r="99" spans="17:23">
      <c r="Q99" s="67"/>
      <c r="R99" s="67"/>
      <c r="S99" s="67"/>
      <c r="T99" s="67"/>
      <c r="U99" s="67"/>
      <c r="V99" s="67"/>
      <c r="W99" s="67"/>
    </row>
    <row r="100" spans="17:23">
      <c r="Q100" s="67"/>
      <c r="R100" s="67"/>
      <c r="S100" s="67"/>
      <c r="T100" s="67"/>
      <c r="U100" s="67"/>
      <c r="V100" s="67"/>
      <c r="W100" s="67"/>
    </row>
    <row r="101" spans="17:23">
      <c r="Q101" s="67"/>
      <c r="R101" s="67"/>
      <c r="S101" s="67"/>
      <c r="T101" s="67"/>
      <c r="U101" s="67"/>
      <c r="V101" s="67"/>
      <c r="W101" s="67"/>
    </row>
    <row r="102" spans="17:23">
      <c r="Q102" s="67"/>
      <c r="R102" s="67"/>
      <c r="S102" s="67"/>
      <c r="T102" s="67"/>
      <c r="U102" s="67"/>
      <c r="V102" s="67"/>
      <c r="W102" s="67"/>
    </row>
    <row r="103" spans="17:23">
      <c r="Q103" s="67"/>
      <c r="R103" s="67"/>
      <c r="S103" s="67"/>
      <c r="T103" s="67"/>
      <c r="U103" s="67"/>
      <c r="V103" s="67"/>
      <c r="W103" s="67"/>
    </row>
    <row r="104" spans="17:23">
      <c r="Q104" s="67"/>
      <c r="R104" s="67"/>
      <c r="S104" s="67"/>
      <c r="T104" s="67"/>
      <c r="U104" s="67"/>
      <c r="V104" s="67"/>
      <c r="W104" s="67"/>
    </row>
    <row r="105" spans="17:23">
      <c r="Q105" s="67"/>
      <c r="R105" s="67"/>
      <c r="S105" s="67"/>
      <c r="T105" s="67"/>
      <c r="U105" s="67"/>
      <c r="V105" s="67"/>
      <c r="W105" s="67"/>
    </row>
    <row r="106" spans="17:23">
      <c r="Q106" s="67"/>
      <c r="R106" s="67"/>
      <c r="S106" s="67"/>
      <c r="T106" s="67"/>
      <c r="U106" s="67"/>
      <c r="V106" s="67"/>
      <c r="W106" s="67"/>
    </row>
    <row r="107" spans="17:23">
      <c r="Q107" s="67"/>
      <c r="R107" s="67"/>
      <c r="S107" s="67"/>
      <c r="T107" s="67"/>
      <c r="U107" s="67"/>
      <c r="V107" s="67"/>
      <c r="W107" s="67"/>
    </row>
    <row r="108" spans="17:23">
      <c r="Q108" s="67"/>
      <c r="R108" s="67"/>
      <c r="S108" s="67"/>
      <c r="T108" s="67"/>
      <c r="U108" s="67"/>
      <c r="V108" s="67"/>
      <c r="W108" s="67"/>
    </row>
    <row r="109" spans="17:23">
      <c r="Q109" s="67"/>
      <c r="R109" s="67"/>
      <c r="S109" s="67"/>
      <c r="T109" s="67"/>
      <c r="U109" s="67"/>
      <c r="V109" s="67"/>
      <c r="W109" s="67"/>
    </row>
    <row r="110" spans="17:23">
      <c r="Q110" s="67"/>
      <c r="R110" s="67"/>
      <c r="S110" s="67"/>
      <c r="T110" s="67"/>
      <c r="U110" s="67"/>
      <c r="V110" s="67"/>
      <c r="W110" s="67"/>
    </row>
    <row r="111" spans="17:23">
      <c r="Q111" s="67"/>
      <c r="R111" s="67"/>
      <c r="S111" s="67"/>
      <c r="T111" s="67"/>
      <c r="U111" s="67"/>
      <c r="V111" s="67"/>
      <c r="W111" s="67"/>
    </row>
    <row r="112" spans="17:23">
      <c r="Q112" s="67"/>
      <c r="R112" s="67"/>
      <c r="S112" s="67"/>
      <c r="T112" s="67"/>
      <c r="U112" s="67"/>
      <c r="V112" s="67"/>
      <c r="W112" s="67"/>
    </row>
    <row r="113" spans="17:23">
      <c r="Q113" s="67"/>
      <c r="R113" s="67"/>
      <c r="S113" s="67"/>
      <c r="T113" s="67"/>
      <c r="U113" s="67"/>
      <c r="V113" s="67"/>
      <c r="W113" s="67"/>
    </row>
    <row r="114" spans="17:23">
      <c r="Q114" s="67"/>
      <c r="R114" s="67"/>
      <c r="S114" s="67"/>
      <c r="T114" s="67"/>
      <c r="U114" s="67"/>
      <c r="V114" s="67"/>
      <c r="W114" s="67"/>
    </row>
    <row r="115" spans="17:23">
      <c r="Q115" s="67"/>
      <c r="R115" s="67"/>
      <c r="S115" s="67"/>
      <c r="T115" s="67"/>
      <c r="U115" s="67"/>
      <c r="V115" s="67"/>
      <c r="W115" s="67"/>
    </row>
    <row r="116" spans="17:23">
      <c r="Q116" s="67"/>
      <c r="R116" s="67"/>
      <c r="S116" s="67"/>
      <c r="T116" s="67"/>
      <c r="U116" s="67"/>
      <c r="V116" s="67"/>
      <c r="W116" s="67"/>
    </row>
    <row r="117" spans="17:23">
      <c r="Q117" s="67"/>
      <c r="R117" s="67"/>
      <c r="S117" s="67"/>
      <c r="T117" s="67"/>
      <c r="U117" s="67"/>
      <c r="V117" s="67"/>
      <c r="W117" s="67"/>
    </row>
    <row r="118" spans="17:23">
      <c r="Q118" s="67"/>
      <c r="R118" s="67"/>
      <c r="S118" s="67"/>
      <c r="T118" s="67"/>
      <c r="U118" s="67"/>
      <c r="V118" s="67"/>
      <c r="W118" s="67"/>
    </row>
    <row r="119" spans="17:23">
      <c r="Q119" s="67"/>
      <c r="R119" s="67"/>
      <c r="S119" s="67"/>
      <c r="T119" s="67"/>
      <c r="U119" s="67"/>
      <c r="V119" s="67"/>
      <c r="W119" s="67"/>
    </row>
    <row r="120" spans="17:23">
      <c r="Q120" s="67"/>
      <c r="R120" s="67"/>
      <c r="S120" s="67"/>
      <c r="T120" s="67"/>
      <c r="U120" s="67"/>
      <c r="V120" s="67"/>
      <c r="W120" s="67"/>
    </row>
    <row r="121" spans="17:23">
      <c r="Q121" s="67"/>
      <c r="R121" s="67"/>
      <c r="S121" s="67"/>
      <c r="T121" s="67"/>
      <c r="U121" s="67"/>
      <c r="V121" s="67"/>
      <c r="W121" s="67"/>
    </row>
    <row r="122" spans="17:23">
      <c r="Q122" s="67"/>
      <c r="R122" s="67"/>
      <c r="S122" s="67"/>
      <c r="T122" s="67"/>
      <c r="U122" s="67"/>
      <c r="V122" s="67"/>
      <c r="W122" s="67"/>
    </row>
    <row r="123" spans="17:23">
      <c r="Q123" s="67"/>
      <c r="R123" s="67"/>
      <c r="S123" s="67"/>
      <c r="T123" s="67"/>
      <c r="U123" s="67"/>
      <c r="V123" s="67"/>
      <c r="W123" s="67"/>
    </row>
    <row r="124" spans="17:23">
      <c r="Q124" s="67"/>
      <c r="R124" s="67"/>
      <c r="S124" s="67"/>
      <c r="T124" s="67"/>
      <c r="U124" s="67"/>
      <c r="V124" s="67"/>
      <c r="W124" s="67"/>
    </row>
    <row r="125" spans="17:23">
      <c r="Q125" s="67"/>
      <c r="R125" s="67"/>
      <c r="S125" s="67"/>
      <c r="T125" s="67"/>
      <c r="U125" s="67"/>
      <c r="V125" s="67"/>
      <c r="W125" s="67"/>
    </row>
    <row r="126" spans="17:23">
      <c r="Q126" s="67"/>
      <c r="R126" s="67"/>
      <c r="S126" s="67"/>
      <c r="T126" s="67"/>
      <c r="U126" s="67"/>
      <c r="V126" s="67"/>
      <c r="W126" s="67"/>
    </row>
    <row r="127" spans="17:23">
      <c r="Q127" s="67"/>
      <c r="R127" s="67"/>
      <c r="S127" s="67"/>
      <c r="T127" s="67"/>
      <c r="U127" s="67"/>
      <c r="V127" s="67"/>
      <c r="W127" s="67"/>
    </row>
    <row r="128" spans="17:23">
      <c r="Q128" s="67"/>
      <c r="R128" s="67"/>
      <c r="S128" s="67"/>
      <c r="T128" s="67"/>
      <c r="U128" s="67"/>
      <c r="V128" s="67"/>
      <c r="W128" s="67"/>
    </row>
    <row r="129" spans="17:23">
      <c r="Q129" s="67"/>
      <c r="R129" s="67"/>
      <c r="S129" s="67"/>
      <c r="T129" s="67"/>
      <c r="U129" s="67"/>
      <c r="V129" s="67"/>
      <c r="W129" s="67"/>
    </row>
    <row r="130" spans="17:23">
      <c r="Q130" s="67"/>
      <c r="R130" s="67"/>
      <c r="S130" s="67"/>
      <c r="T130" s="67"/>
      <c r="U130" s="67"/>
      <c r="V130" s="67"/>
      <c r="W130" s="67"/>
    </row>
    <row r="131" spans="17:23">
      <c r="Q131" s="67"/>
      <c r="R131" s="67"/>
      <c r="S131" s="67"/>
      <c r="T131" s="67"/>
      <c r="U131" s="67"/>
      <c r="V131" s="67"/>
      <c r="W131" s="67"/>
    </row>
    <row r="132" spans="17:23">
      <c r="Q132" s="67"/>
      <c r="R132" s="67"/>
      <c r="S132" s="67"/>
      <c r="T132" s="67"/>
      <c r="U132" s="67"/>
      <c r="V132" s="67"/>
      <c r="W132" s="67"/>
    </row>
    <row r="133" spans="17:23">
      <c r="Q133" s="67"/>
      <c r="R133" s="67"/>
      <c r="S133" s="67"/>
      <c r="T133" s="67"/>
      <c r="U133" s="67"/>
      <c r="V133" s="67"/>
      <c r="W133" s="67"/>
    </row>
    <row r="134" spans="17:23">
      <c r="Q134" s="67"/>
      <c r="R134" s="67"/>
      <c r="S134" s="67"/>
      <c r="T134" s="67"/>
      <c r="U134" s="67"/>
      <c r="V134" s="67"/>
      <c r="W134" s="67"/>
    </row>
    <row r="135" spans="17:23">
      <c r="Q135" s="67"/>
      <c r="R135" s="67"/>
      <c r="S135" s="67"/>
      <c r="T135" s="67"/>
      <c r="U135" s="67"/>
      <c r="V135" s="67"/>
      <c r="W135" s="67"/>
    </row>
    <row r="136" spans="17:23">
      <c r="Q136" s="67"/>
      <c r="R136" s="67"/>
      <c r="S136" s="67"/>
      <c r="T136" s="67"/>
      <c r="U136" s="67"/>
      <c r="V136" s="67"/>
      <c r="W136" s="67"/>
    </row>
    <row r="137" spans="17:23">
      <c r="Q137" s="67"/>
      <c r="R137" s="67"/>
      <c r="S137" s="67"/>
      <c r="T137" s="67"/>
      <c r="U137" s="67"/>
      <c r="V137" s="67"/>
      <c r="W137" s="67"/>
    </row>
    <row r="138" spans="17:23">
      <c r="Q138" s="67"/>
      <c r="R138" s="67"/>
      <c r="S138" s="67"/>
      <c r="T138" s="67"/>
      <c r="U138" s="67"/>
      <c r="V138" s="67"/>
      <c r="W138" s="67"/>
    </row>
    <row r="139" spans="17:23">
      <c r="Q139" s="67"/>
      <c r="R139" s="67"/>
      <c r="S139" s="67"/>
      <c r="T139" s="67"/>
      <c r="U139" s="67"/>
      <c r="V139" s="67"/>
      <c r="W139" s="67"/>
    </row>
    <row r="140" spans="17:23">
      <c r="Q140" s="67"/>
      <c r="R140" s="67"/>
      <c r="S140" s="67"/>
      <c r="T140" s="67"/>
      <c r="U140" s="67"/>
      <c r="V140" s="67"/>
      <c r="W140" s="67"/>
    </row>
    <row r="141" spans="17:23">
      <c r="Q141" s="67"/>
      <c r="R141" s="67"/>
      <c r="S141" s="67"/>
      <c r="T141" s="67"/>
      <c r="U141" s="67"/>
      <c r="V141" s="67"/>
      <c r="W141" s="67"/>
    </row>
    <row r="142" spans="17:23">
      <c r="Q142" s="67"/>
      <c r="R142" s="67"/>
      <c r="S142" s="67"/>
      <c r="T142" s="67"/>
      <c r="U142" s="67"/>
      <c r="V142" s="67"/>
      <c r="W142" s="67"/>
    </row>
    <row r="143" spans="17:23">
      <c r="Q143" s="67"/>
      <c r="R143" s="67"/>
      <c r="S143" s="67"/>
      <c r="T143" s="67"/>
      <c r="U143" s="67"/>
      <c r="V143" s="67"/>
      <c r="W143" s="67"/>
    </row>
    <row r="144" spans="17:23">
      <c r="Q144" s="67"/>
      <c r="R144" s="67"/>
      <c r="S144" s="67"/>
      <c r="T144" s="67"/>
      <c r="U144" s="67"/>
      <c r="V144" s="67"/>
      <c r="W144" s="67"/>
    </row>
    <row r="145" spans="17:23">
      <c r="Q145" s="67"/>
      <c r="R145" s="67"/>
      <c r="S145" s="67"/>
      <c r="T145" s="67"/>
      <c r="U145" s="67"/>
      <c r="V145" s="67"/>
      <c r="W145" s="67"/>
    </row>
    <row r="146" spans="17:23">
      <c r="Q146" s="67"/>
      <c r="R146" s="67"/>
      <c r="S146" s="67"/>
      <c r="T146" s="67"/>
      <c r="U146" s="67"/>
      <c r="V146" s="67"/>
      <c r="W146" s="67"/>
    </row>
    <row r="147" spans="17:23">
      <c r="Q147" s="67"/>
      <c r="R147" s="67"/>
      <c r="S147" s="67"/>
      <c r="T147" s="67"/>
      <c r="U147" s="67"/>
      <c r="V147" s="67"/>
      <c r="W147" s="67"/>
    </row>
    <row r="148" spans="17:23">
      <c r="Q148" s="67"/>
      <c r="R148" s="67"/>
      <c r="S148" s="67"/>
      <c r="T148" s="67"/>
      <c r="U148" s="67"/>
      <c r="V148" s="67"/>
      <c r="W148" s="67"/>
    </row>
    <row r="149" spans="17:23">
      <c r="Q149" s="67"/>
      <c r="R149" s="67"/>
      <c r="S149" s="67"/>
      <c r="T149" s="67"/>
      <c r="U149" s="67"/>
      <c r="V149" s="67"/>
      <c r="W149" s="67"/>
    </row>
    <row r="150" spans="17:23">
      <c r="Q150" s="67"/>
      <c r="R150" s="67"/>
      <c r="S150" s="67"/>
      <c r="T150" s="67"/>
      <c r="U150" s="67"/>
      <c r="V150" s="67"/>
      <c r="W150" s="67"/>
    </row>
    <row r="151" spans="17:23">
      <c r="Q151" s="67"/>
      <c r="R151" s="67"/>
      <c r="S151" s="67"/>
      <c r="T151" s="67"/>
      <c r="U151" s="67"/>
      <c r="V151" s="67"/>
      <c r="W151" s="67"/>
    </row>
    <row r="152" spans="17:23">
      <c r="Q152" s="67"/>
      <c r="R152" s="67"/>
      <c r="S152" s="67"/>
      <c r="T152" s="67"/>
      <c r="U152" s="67"/>
      <c r="V152" s="67"/>
      <c r="W152" s="67"/>
    </row>
    <row r="153" spans="17:23">
      <c r="Q153" s="67"/>
      <c r="R153" s="67"/>
      <c r="S153" s="67"/>
      <c r="T153" s="67"/>
      <c r="U153" s="67"/>
      <c r="V153" s="67"/>
      <c r="W153" s="67"/>
    </row>
    <row r="154" spans="17:23">
      <c r="Q154" s="67"/>
      <c r="R154" s="67"/>
      <c r="S154" s="67"/>
      <c r="T154" s="67"/>
      <c r="U154" s="67"/>
      <c r="V154" s="67"/>
      <c r="W154" s="67"/>
    </row>
    <row r="155" spans="17:23">
      <c r="Q155" s="67"/>
      <c r="R155" s="67"/>
      <c r="S155" s="67"/>
      <c r="T155" s="67"/>
      <c r="U155" s="67"/>
      <c r="V155" s="67"/>
      <c r="W155" s="67"/>
    </row>
    <row r="156" spans="17:23">
      <c r="Q156" s="67"/>
      <c r="R156" s="67"/>
      <c r="S156" s="67"/>
      <c r="T156" s="67"/>
      <c r="U156" s="67"/>
      <c r="V156" s="67"/>
      <c r="W156" s="67"/>
    </row>
    <row r="157" spans="17:23">
      <c r="Q157" s="67"/>
      <c r="R157" s="67"/>
      <c r="S157" s="67"/>
      <c r="T157" s="67"/>
      <c r="U157" s="67"/>
      <c r="V157" s="67"/>
      <c r="W157" s="67"/>
    </row>
    <row r="158" spans="17:23">
      <c r="Q158" s="67"/>
      <c r="R158" s="67"/>
      <c r="S158" s="67"/>
      <c r="T158" s="67"/>
      <c r="U158" s="67"/>
      <c r="V158" s="67"/>
      <c r="W158" s="67"/>
    </row>
    <row r="159" spans="17:23">
      <c r="Q159" s="67"/>
      <c r="R159" s="67"/>
      <c r="S159" s="67"/>
      <c r="T159" s="67"/>
      <c r="U159" s="67"/>
      <c r="V159" s="67"/>
      <c r="W159" s="67"/>
    </row>
    <row r="160" spans="17:23">
      <c r="Q160" s="67"/>
      <c r="R160" s="67"/>
      <c r="S160" s="67"/>
      <c r="T160" s="67"/>
      <c r="U160" s="67"/>
      <c r="V160" s="67"/>
      <c r="W160" s="67"/>
    </row>
    <row r="161" spans="17:23">
      <c r="Q161" s="67"/>
      <c r="R161" s="67"/>
      <c r="S161" s="67"/>
      <c r="T161" s="67"/>
      <c r="U161" s="67"/>
      <c r="V161" s="67"/>
      <c r="W161" s="67"/>
    </row>
    <row r="162" spans="17:23">
      <c r="Q162" s="67"/>
      <c r="R162" s="67"/>
      <c r="S162" s="67"/>
      <c r="T162" s="67"/>
      <c r="U162" s="67"/>
      <c r="V162" s="67"/>
      <c r="W162" s="67"/>
    </row>
    <row r="163" spans="17:23">
      <c r="Q163" s="67"/>
      <c r="R163" s="67"/>
      <c r="S163" s="67"/>
      <c r="T163" s="67"/>
      <c r="U163" s="67"/>
      <c r="V163" s="67"/>
      <c r="W163" s="67"/>
    </row>
    <row r="164" spans="17:23">
      <c r="Q164" s="67"/>
      <c r="R164" s="67"/>
      <c r="S164" s="67"/>
      <c r="T164" s="67"/>
      <c r="U164" s="67"/>
      <c r="V164" s="67"/>
      <c r="W164" s="67"/>
    </row>
    <row r="165" spans="17:23">
      <c r="Q165" s="67"/>
      <c r="R165" s="67"/>
      <c r="S165" s="67"/>
      <c r="T165" s="67"/>
      <c r="U165" s="67"/>
      <c r="V165" s="67"/>
      <c r="W165" s="67"/>
    </row>
    <row r="166" spans="17:23">
      <c r="Q166" s="67"/>
      <c r="R166" s="67"/>
      <c r="S166" s="67"/>
      <c r="T166" s="67"/>
      <c r="U166" s="67"/>
      <c r="V166" s="67"/>
      <c r="W166" s="67"/>
    </row>
    <row r="167" spans="17:23">
      <c r="Q167" s="67"/>
      <c r="R167" s="67"/>
      <c r="S167" s="67"/>
      <c r="T167" s="67"/>
      <c r="U167" s="67"/>
      <c r="V167" s="67"/>
      <c r="W167" s="67"/>
    </row>
    <row r="168" spans="17:23">
      <c r="Q168" s="67"/>
      <c r="R168" s="67"/>
      <c r="S168" s="67"/>
      <c r="T168" s="67"/>
      <c r="U168" s="67"/>
      <c r="V168" s="67"/>
      <c r="W168" s="67"/>
    </row>
    <row r="169" spans="17:23">
      <c r="Q169" s="67"/>
      <c r="R169" s="67"/>
      <c r="S169" s="67"/>
      <c r="T169" s="67"/>
      <c r="U169" s="67"/>
      <c r="V169" s="67"/>
      <c r="W169" s="67"/>
    </row>
    <row r="170" spans="17:23">
      <c r="Q170" s="67"/>
      <c r="R170" s="67"/>
      <c r="S170" s="67"/>
      <c r="T170" s="67"/>
      <c r="U170" s="67"/>
      <c r="V170" s="67"/>
      <c r="W170" s="67"/>
    </row>
    <row r="171" spans="17:23">
      <c r="Q171" s="67"/>
      <c r="R171" s="67"/>
      <c r="S171" s="67"/>
      <c r="T171" s="67"/>
      <c r="U171" s="67"/>
      <c r="V171" s="67"/>
      <c r="W171" s="67"/>
    </row>
    <row r="172" spans="17:23">
      <c r="Q172" s="67"/>
      <c r="R172" s="67"/>
      <c r="S172" s="67"/>
      <c r="T172" s="67"/>
      <c r="U172" s="67"/>
      <c r="V172" s="67"/>
      <c r="W172" s="67"/>
    </row>
    <row r="173" spans="17:23">
      <c r="Q173" s="67"/>
      <c r="R173" s="67"/>
      <c r="S173" s="67"/>
      <c r="T173" s="67"/>
      <c r="U173" s="67"/>
      <c r="V173" s="67"/>
      <c r="W173" s="67"/>
    </row>
    <row r="174" spans="17:23">
      <c r="Q174" s="67"/>
      <c r="R174" s="67"/>
      <c r="S174" s="67"/>
      <c r="T174" s="67"/>
      <c r="U174" s="67"/>
      <c r="V174" s="67"/>
      <c r="W174" s="67"/>
    </row>
    <row r="175" spans="17:23">
      <c r="Q175" s="67"/>
      <c r="R175" s="67"/>
      <c r="S175" s="67"/>
      <c r="T175" s="67"/>
      <c r="U175" s="67"/>
      <c r="V175" s="67"/>
      <c r="W175" s="67"/>
    </row>
    <row r="176" spans="17:23">
      <c r="Q176" s="67"/>
      <c r="R176" s="67"/>
      <c r="S176" s="67"/>
      <c r="T176" s="67"/>
      <c r="U176" s="67"/>
      <c r="V176" s="67"/>
      <c r="W176" s="67"/>
    </row>
    <row r="177" spans="17:23">
      <c r="Q177" s="67"/>
      <c r="R177" s="67"/>
      <c r="S177" s="67"/>
      <c r="T177" s="67"/>
      <c r="U177" s="67"/>
      <c r="V177" s="67"/>
      <c r="W177" s="67"/>
    </row>
    <row r="178" spans="17:23">
      <c r="Q178" s="67"/>
      <c r="R178" s="67"/>
      <c r="S178" s="67"/>
      <c r="T178" s="67"/>
      <c r="U178" s="67"/>
      <c r="V178" s="67"/>
      <c r="W178" s="67"/>
    </row>
    <row r="179" spans="17:23">
      <c r="Q179" s="67"/>
      <c r="R179" s="67"/>
      <c r="S179" s="67"/>
      <c r="T179" s="67"/>
      <c r="U179" s="67"/>
      <c r="V179" s="67"/>
      <c r="W179" s="67"/>
    </row>
    <row r="180" spans="17:23">
      <c r="Q180" s="67"/>
      <c r="R180" s="67"/>
      <c r="S180" s="67"/>
      <c r="T180" s="67"/>
      <c r="U180" s="67"/>
      <c r="V180" s="67"/>
      <c r="W180" s="67"/>
    </row>
    <row r="181" spans="17:23">
      <c r="Q181" s="67"/>
      <c r="R181" s="67"/>
      <c r="S181" s="67"/>
      <c r="T181" s="67"/>
      <c r="U181" s="67"/>
      <c r="V181" s="67"/>
      <c r="W181" s="67"/>
    </row>
    <row r="182" spans="17:23">
      <c r="Q182" s="67"/>
      <c r="R182" s="67"/>
      <c r="S182" s="67"/>
      <c r="T182" s="67"/>
      <c r="U182" s="67"/>
      <c r="V182" s="67"/>
      <c r="W182" s="67"/>
    </row>
    <row r="183" spans="17:23">
      <c r="Q183" s="67"/>
      <c r="R183" s="67"/>
      <c r="S183" s="67"/>
      <c r="T183" s="67"/>
      <c r="U183" s="67"/>
      <c r="V183" s="67"/>
      <c r="W183" s="67"/>
    </row>
    <row r="184" spans="17:23">
      <c r="Q184" s="67"/>
      <c r="R184" s="67"/>
      <c r="S184" s="67"/>
      <c r="T184" s="67"/>
      <c r="U184" s="67"/>
      <c r="V184" s="67"/>
      <c r="W184" s="67"/>
    </row>
    <row r="185" spans="17:23">
      <c r="Q185" s="67"/>
      <c r="R185" s="67"/>
      <c r="S185" s="67"/>
      <c r="T185" s="67"/>
      <c r="U185" s="67"/>
      <c r="V185" s="67"/>
      <c r="W185" s="67"/>
    </row>
    <row r="186" spans="17:23">
      <c r="Q186" s="67"/>
      <c r="R186" s="67"/>
      <c r="S186" s="67"/>
      <c r="T186" s="67"/>
      <c r="U186" s="67"/>
      <c r="V186" s="67"/>
      <c r="W186" s="67"/>
    </row>
    <row r="187" spans="17:23">
      <c r="Q187" s="67"/>
      <c r="R187" s="67"/>
      <c r="S187" s="67"/>
      <c r="T187" s="67"/>
      <c r="U187" s="67"/>
      <c r="V187" s="67"/>
      <c r="W187" s="67"/>
    </row>
    <row r="188" spans="17:23">
      <c r="Q188" s="67"/>
      <c r="R188" s="67"/>
      <c r="S188" s="67"/>
      <c r="T188" s="67"/>
      <c r="U188" s="67"/>
      <c r="V188" s="67"/>
      <c r="W188" s="67"/>
    </row>
    <row r="189" spans="17:23">
      <c r="Q189" s="67"/>
      <c r="R189" s="67"/>
      <c r="S189" s="67"/>
      <c r="T189" s="67"/>
      <c r="U189" s="67"/>
      <c r="V189" s="67"/>
      <c r="W189" s="67"/>
    </row>
    <row r="190" spans="17:23">
      <c r="Q190" s="67"/>
      <c r="R190" s="67"/>
      <c r="S190" s="67"/>
      <c r="T190" s="67"/>
      <c r="U190" s="67"/>
      <c r="V190" s="67"/>
      <c r="W190" s="67"/>
    </row>
    <row r="191" spans="17:23">
      <c r="Q191" s="67"/>
      <c r="R191" s="67"/>
      <c r="S191" s="67"/>
      <c r="T191" s="67"/>
      <c r="U191" s="67"/>
      <c r="V191" s="67"/>
      <c r="W191" s="67"/>
    </row>
    <row r="192" spans="17:23">
      <c r="Q192" s="67"/>
      <c r="R192" s="67"/>
      <c r="S192" s="67"/>
      <c r="T192" s="67"/>
      <c r="U192" s="67"/>
      <c r="V192" s="67"/>
      <c r="W192" s="67"/>
    </row>
    <row r="193" spans="17:23">
      <c r="Q193" s="67"/>
      <c r="R193" s="67"/>
      <c r="S193" s="67"/>
      <c r="T193" s="67"/>
      <c r="U193" s="67"/>
      <c r="V193" s="67"/>
      <c r="W193" s="67"/>
    </row>
    <row r="194" spans="17:23">
      <c r="Q194" s="67"/>
      <c r="R194" s="67"/>
      <c r="S194" s="67"/>
      <c r="T194" s="67"/>
      <c r="U194" s="67"/>
      <c r="V194" s="67"/>
      <c r="W194" s="67"/>
    </row>
    <row r="195" spans="17:23">
      <c r="Q195" s="67"/>
      <c r="R195" s="67"/>
      <c r="S195" s="67"/>
      <c r="T195" s="67"/>
      <c r="U195" s="67"/>
      <c r="V195" s="67"/>
      <c r="W195" s="67"/>
    </row>
    <row r="196" spans="17:23">
      <c r="Q196" s="67"/>
      <c r="R196" s="67"/>
      <c r="S196" s="67"/>
      <c r="T196" s="67"/>
      <c r="U196" s="67"/>
      <c r="V196" s="67"/>
      <c r="W196" s="67"/>
    </row>
    <row r="197" spans="17:23">
      <c r="Q197" s="67"/>
      <c r="R197" s="67"/>
      <c r="S197" s="67"/>
      <c r="T197" s="67"/>
      <c r="U197" s="67"/>
      <c r="V197" s="67"/>
      <c r="W197" s="67"/>
    </row>
    <row r="198" spans="17:23">
      <c r="Q198" s="67"/>
      <c r="R198" s="67"/>
      <c r="S198" s="67"/>
      <c r="T198" s="67"/>
      <c r="U198" s="67"/>
      <c r="V198" s="67"/>
      <c r="W198" s="67"/>
    </row>
    <row r="199" spans="17:23">
      <c r="Q199" s="67"/>
      <c r="R199" s="67"/>
      <c r="S199" s="67"/>
      <c r="T199" s="67"/>
      <c r="U199" s="67"/>
      <c r="V199" s="67"/>
      <c r="W199" s="67"/>
    </row>
    <row r="200" spans="17:23">
      <c r="Q200" s="67"/>
      <c r="R200" s="67"/>
      <c r="S200" s="67"/>
      <c r="T200" s="67"/>
      <c r="U200" s="67"/>
      <c r="V200" s="67"/>
      <c r="W200" s="67"/>
    </row>
    <row r="201" spans="17:23">
      <c r="Q201" s="67"/>
      <c r="R201" s="67"/>
      <c r="S201" s="67"/>
      <c r="T201" s="67"/>
      <c r="U201" s="67"/>
      <c r="V201" s="67"/>
      <c r="W201" s="67"/>
    </row>
    <row r="202" spans="17:23">
      <c r="Q202" s="67"/>
      <c r="R202" s="67"/>
      <c r="S202" s="67"/>
      <c r="T202" s="67"/>
      <c r="U202" s="67"/>
      <c r="V202" s="67"/>
      <c r="W202" s="67"/>
    </row>
    <row r="203" spans="17:23">
      <c r="Q203" s="67"/>
      <c r="R203" s="67"/>
      <c r="S203" s="67"/>
      <c r="T203" s="67"/>
      <c r="U203" s="67"/>
      <c r="V203" s="67"/>
      <c r="W203" s="67"/>
    </row>
    <row r="204" spans="17:23">
      <c r="Q204" s="67"/>
      <c r="R204" s="67"/>
      <c r="S204" s="67"/>
      <c r="T204" s="67"/>
      <c r="U204" s="67"/>
      <c r="V204" s="67"/>
      <c r="W204" s="67"/>
    </row>
    <row r="205" spans="17:23">
      <c r="Q205" s="67"/>
      <c r="R205" s="67"/>
      <c r="S205" s="67"/>
      <c r="T205" s="67"/>
      <c r="U205" s="67"/>
      <c r="V205" s="67"/>
      <c r="W205" s="67"/>
    </row>
    <row r="206" spans="17:23">
      <c r="Q206" s="67"/>
      <c r="R206" s="67"/>
      <c r="S206" s="67"/>
      <c r="T206" s="67"/>
      <c r="U206" s="67"/>
      <c r="V206" s="67"/>
      <c r="W206" s="67"/>
    </row>
    <row r="207" spans="17:23">
      <c r="Q207" s="67"/>
      <c r="R207" s="67"/>
      <c r="S207" s="67"/>
      <c r="T207" s="67"/>
      <c r="U207" s="67"/>
      <c r="V207" s="67"/>
      <c r="W207" s="67"/>
    </row>
    <row r="208" spans="17:23">
      <c r="Q208" s="67"/>
      <c r="R208" s="67"/>
      <c r="S208" s="67"/>
      <c r="T208" s="67"/>
      <c r="U208" s="67"/>
      <c r="V208" s="67"/>
      <c r="W208" s="67"/>
    </row>
    <row r="209" spans="17:23">
      <c r="Q209" s="67"/>
      <c r="R209" s="67"/>
      <c r="S209" s="67"/>
      <c r="T209" s="67"/>
      <c r="U209" s="67"/>
      <c r="V209" s="67"/>
      <c r="W209" s="67"/>
    </row>
    <row r="210" spans="17:23">
      <c r="Q210" s="67"/>
      <c r="R210" s="67"/>
      <c r="S210" s="67"/>
      <c r="T210" s="67"/>
      <c r="U210" s="67"/>
      <c r="V210" s="67"/>
      <c r="W210" s="67"/>
    </row>
    <row r="211" spans="17:23">
      <c r="Q211" s="67"/>
      <c r="R211" s="67"/>
      <c r="S211" s="67"/>
      <c r="T211" s="67"/>
      <c r="U211" s="67"/>
      <c r="V211" s="67"/>
      <c r="W211" s="67"/>
    </row>
    <row r="212" spans="17:23">
      <c r="Q212" s="67"/>
      <c r="R212" s="67"/>
      <c r="S212" s="67"/>
      <c r="T212" s="67"/>
      <c r="U212" s="67"/>
      <c r="V212" s="67"/>
      <c r="W212" s="67"/>
    </row>
    <row r="213" spans="17:23">
      <c r="Q213" s="67"/>
      <c r="R213" s="67"/>
      <c r="S213" s="67"/>
      <c r="T213" s="67"/>
      <c r="U213" s="67"/>
      <c r="V213" s="67"/>
      <c r="W213" s="67"/>
    </row>
    <row r="214" spans="17:23">
      <c r="Q214" s="67"/>
      <c r="R214" s="67"/>
      <c r="S214" s="67"/>
      <c r="T214" s="67"/>
      <c r="U214" s="67"/>
      <c r="V214" s="67"/>
      <c r="W214" s="67"/>
    </row>
    <row r="215" spans="17:23">
      <c r="Q215" s="67"/>
      <c r="R215" s="67"/>
      <c r="S215" s="67"/>
      <c r="T215" s="67"/>
      <c r="U215" s="67"/>
      <c r="V215" s="67"/>
      <c r="W215" s="67"/>
    </row>
    <row r="216" spans="17:23">
      <c r="Q216" s="67"/>
      <c r="R216" s="67"/>
      <c r="S216" s="67"/>
      <c r="T216" s="67"/>
      <c r="U216" s="67"/>
      <c r="V216" s="67"/>
      <c r="W216" s="67"/>
    </row>
    <row r="217" spans="17:23">
      <c r="Q217" s="67"/>
      <c r="R217" s="67"/>
      <c r="S217" s="67"/>
      <c r="T217" s="67"/>
      <c r="U217" s="67"/>
      <c r="V217" s="67"/>
      <c r="W217" s="67"/>
    </row>
    <row r="218" spans="17:23">
      <c r="Q218" s="67"/>
      <c r="R218" s="67"/>
      <c r="S218" s="67"/>
      <c r="T218" s="67"/>
      <c r="U218" s="67"/>
      <c r="V218" s="67"/>
      <c r="W218" s="67"/>
    </row>
    <row r="219" spans="17:23">
      <c r="Q219" s="67"/>
      <c r="R219" s="67"/>
      <c r="S219" s="67"/>
      <c r="T219" s="67"/>
      <c r="U219" s="67"/>
      <c r="V219" s="67"/>
      <c r="W219" s="67"/>
    </row>
    <row r="220" spans="17:23">
      <c r="Q220" s="67"/>
      <c r="R220" s="67"/>
      <c r="S220" s="67"/>
      <c r="T220" s="67"/>
      <c r="U220" s="67"/>
      <c r="V220" s="67"/>
      <c r="W220" s="67"/>
    </row>
    <row r="221" spans="17:23">
      <c r="Q221" s="67"/>
      <c r="R221" s="67"/>
      <c r="S221" s="67"/>
      <c r="T221" s="67"/>
      <c r="U221" s="67"/>
      <c r="V221" s="67"/>
      <c r="W221" s="67"/>
    </row>
    <row r="222" spans="17:23">
      <c r="Q222" s="67"/>
      <c r="R222" s="67"/>
      <c r="S222" s="67"/>
      <c r="T222" s="67"/>
      <c r="U222" s="67"/>
      <c r="V222" s="67"/>
      <c r="W222" s="67"/>
    </row>
    <row r="223" spans="17:23">
      <c r="Q223" s="67"/>
      <c r="R223" s="67"/>
      <c r="S223" s="67"/>
      <c r="T223" s="67"/>
      <c r="U223" s="67"/>
      <c r="V223" s="67"/>
      <c r="W223" s="67"/>
    </row>
    <row r="224" spans="17:23">
      <c r="Q224" s="67"/>
      <c r="R224" s="67"/>
      <c r="S224" s="67"/>
      <c r="T224" s="67"/>
      <c r="U224" s="67"/>
      <c r="V224" s="67"/>
      <c r="W224" s="67"/>
    </row>
    <row r="225" spans="17:23">
      <c r="Q225" s="67"/>
      <c r="R225" s="67"/>
      <c r="S225" s="67"/>
      <c r="T225" s="67"/>
      <c r="U225" s="67"/>
      <c r="V225" s="67"/>
      <c r="W225" s="67"/>
    </row>
    <row r="226" spans="17:23">
      <c r="Q226" s="67"/>
      <c r="R226" s="67"/>
      <c r="S226" s="67"/>
      <c r="T226" s="67"/>
      <c r="U226" s="67"/>
      <c r="V226" s="67"/>
      <c r="W226" s="67"/>
    </row>
    <row r="227" spans="17:23">
      <c r="Q227" s="67"/>
      <c r="R227" s="67"/>
      <c r="S227" s="67"/>
      <c r="T227" s="67"/>
      <c r="U227" s="67"/>
      <c r="V227" s="67"/>
      <c r="W227" s="67"/>
    </row>
    <row r="228" spans="17:23">
      <c r="Q228" s="67"/>
      <c r="R228" s="67"/>
      <c r="S228" s="67"/>
      <c r="T228" s="67"/>
      <c r="U228" s="67"/>
      <c r="V228" s="67"/>
      <c r="W228" s="67"/>
    </row>
    <row r="229" spans="17:23">
      <c r="Q229" s="67"/>
      <c r="R229" s="67"/>
      <c r="S229" s="67"/>
      <c r="T229" s="67"/>
      <c r="U229" s="67"/>
      <c r="V229" s="67"/>
      <c r="W229" s="67"/>
    </row>
    <row r="230" spans="17:23">
      <c r="Q230" s="67"/>
      <c r="R230" s="67"/>
      <c r="S230" s="67"/>
      <c r="T230" s="67"/>
      <c r="U230" s="67"/>
      <c r="V230" s="67"/>
      <c r="W230" s="67"/>
    </row>
    <row r="231" spans="17:23">
      <c r="Q231" s="67"/>
      <c r="R231" s="67"/>
      <c r="S231" s="67"/>
      <c r="T231" s="67"/>
      <c r="U231" s="67"/>
      <c r="V231" s="67"/>
      <c r="W231" s="67"/>
    </row>
    <row r="232" spans="17:23">
      <c r="Q232" s="67"/>
      <c r="R232" s="67"/>
      <c r="S232" s="67"/>
      <c r="T232" s="67"/>
      <c r="U232" s="67"/>
      <c r="V232" s="67"/>
      <c r="W232" s="67"/>
    </row>
    <row r="233" spans="17:23">
      <c r="Q233" s="67"/>
      <c r="R233" s="67"/>
      <c r="S233" s="67"/>
      <c r="T233" s="67"/>
      <c r="U233" s="67"/>
      <c r="V233" s="67"/>
      <c r="W233" s="67"/>
    </row>
    <row r="234" spans="17:23">
      <c r="Q234" s="67"/>
      <c r="R234" s="67"/>
      <c r="S234" s="67"/>
      <c r="T234" s="67"/>
      <c r="U234" s="67"/>
      <c r="V234" s="67"/>
      <c r="W234" s="67"/>
    </row>
    <row r="235" spans="17:23">
      <c r="Q235" s="67"/>
      <c r="R235" s="67"/>
      <c r="S235" s="67"/>
      <c r="T235" s="67"/>
      <c r="U235" s="67"/>
      <c r="V235" s="67"/>
      <c r="W235" s="67"/>
    </row>
    <row r="236" spans="17:23">
      <c r="Q236" s="67"/>
      <c r="R236" s="67"/>
      <c r="S236" s="67"/>
      <c r="T236" s="67"/>
      <c r="U236" s="67"/>
      <c r="V236" s="67"/>
      <c r="W236" s="67"/>
    </row>
    <row r="237" spans="17:23">
      <c r="Q237" s="67"/>
      <c r="R237" s="67"/>
      <c r="S237" s="67"/>
      <c r="T237" s="67"/>
      <c r="U237" s="67"/>
      <c r="V237" s="67"/>
      <c r="W237" s="67"/>
    </row>
    <row r="238" spans="17:23">
      <c r="Q238" s="67"/>
      <c r="R238" s="67"/>
      <c r="S238" s="67"/>
      <c r="T238" s="67"/>
      <c r="U238" s="67"/>
      <c r="V238" s="67"/>
      <c r="W238" s="67"/>
    </row>
    <row r="239" spans="17:23">
      <c r="Q239" s="67"/>
      <c r="R239" s="67"/>
      <c r="S239" s="67"/>
      <c r="T239" s="67"/>
      <c r="U239" s="67"/>
      <c r="V239" s="67"/>
      <c r="W239" s="67"/>
    </row>
    <row r="240" spans="17:23">
      <c r="Q240" s="67"/>
      <c r="R240" s="67"/>
      <c r="S240" s="67"/>
      <c r="T240" s="67"/>
      <c r="U240" s="67"/>
      <c r="V240" s="67"/>
      <c r="W240" s="67"/>
    </row>
    <row r="241" spans="17:23">
      <c r="Q241" s="67"/>
      <c r="R241" s="67"/>
      <c r="S241" s="67"/>
      <c r="T241" s="67"/>
      <c r="U241" s="67"/>
      <c r="V241" s="67"/>
      <c r="W241" s="67"/>
    </row>
    <row r="242" spans="17:23">
      <c r="Q242" s="67"/>
      <c r="R242" s="67"/>
      <c r="S242" s="67"/>
      <c r="T242" s="67"/>
      <c r="U242" s="67"/>
      <c r="V242" s="67"/>
      <c r="W242" s="67"/>
    </row>
    <row r="243" spans="17:23">
      <c r="Q243" s="67"/>
      <c r="R243" s="67"/>
      <c r="S243" s="67"/>
      <c r="T243" s="67"/>
      <c r="U243" s="67"/>
      <c r="V243" s="67"/>
      <c r="W243" s="67"/>
    </row>
    <row r="244" spans="17:23">
      <c r="Q244" s="67"/>
      <c r="R244" s="67"/>
      <c r="S244" s="67"/>
      <c r="T244" s="67"/>
      <c r="U244" s="67"/>
      <c r="V244" s="67"/>
      <c r="W244" s="67"/>
    </row>
    <row r="245" spans="17:23">
      <c r="Q245" s="67"/>
      <c r="R245" s="67"/>
      <c r="S245" s="67"/>
      <c r="T245" s="67"/>
      <c r="U245" s="67"/>
      <c r="V245" s="67"/>
      <c r="W245" s="67"/>
    </row>
    <row r="246" spans="17:23">
      <c r="Q246" s="67"/>
      <c r="R246" s="67"/>
      <c r="S246" s="67"/>
      <c r="T246" s="67"/>
      <c r="U246" s="67"/>
      <c r="V246" s="67"/>
      <c r="W246" s="67"/>
    </row>
    <row r="247" spans="17:23">
      <c r="Q247" s="67"/>
      <c r="R247" s="67"/>
      <c r="S247" s="67"/>
      <c r="T247" s="67"/>
      <c r="U247" s="67"/>
      <c r="V247" s="67"/>
      <c r="W247" s="67"/>
    </row>
    <row r="248" spans="17:23">
      <c r="Q248" s="67"/>
      <c r="R248" s="67"/>
      <c r="S248" s="67"/>
      <c r="T248" s="67"/>
      <c r="U248" s="67"/>
      <c r="V248" s="67"/>
      <c r="W248" s="67"/>
    </row>
    <row r="249" spans="17:23">
      <c r="Q249" s="67"/>
      <c r="R249" s="67"/>
      <c r="S249" s="67"/>
      <c r="T249" s="67"/>
      <c r="U249" s="67"/>
      <c r="V249" s="67"/>
      <c r="W249" s="67"/>
    </row>
    <row r="250" spans="17:23">
      <c r="Q250" s="67"/>
      <c r="R250" s="67"/>
      <c r="S250" s="67"/>
      <c r="T250" s="67"/>
      <c r="U250" s="67"/>
      <c r="V250" s="67"/>
      <c r="W250" s="67"/>
    </row>
    <row r="251" spans="17:23">
      <c r="Q251" s="67"/>
      <c r="R251" s="67"/>
      <c r="S251" s="67"/>
      <c r="T251" s="67"/>
      <c r="U251" s="67"/>
      <c r="V251" s="67"/>
      <c r="W251" s="67"/>
    </row>
    <row r="252" spans="17:23">
      <c r="Q252" s="67"/>
      <c r="R252" s="67"/>
      <c r="S252" s="67"/>
      <c r="T252" s="67"/>
      <c r="U252" s="67"/>
      <c r="V252" s="67"/>
      <c r="W252" s="67"/>
    </row>
    <row r="253" spans="17:23">
      <c r="Q253" s="67"/>
      <c r="R253" s="67"/>
      <c r="S253" s="67"/>
      <c r="T253" s="67"/>
      <c r="U253" s="67"/>
      <c r="V253" s="67"/>
      <c r="W253" s="67"/>
    </row>
    <row r="254" spans="17:23">
      <c r="Q254" s="67"/>
      <c r="R254" s="67"/>
      <c r="S254" s="67"/>
      <c r="T254" s="67"/>
      <c r="U254" s="67"/>
      <c r="V254" s="67"/>
      <c r="W254" s="67"/>
    </row>
    <row r="255" spans="17:23">
      <c r="Q255" s="67"/>
      <c r="R255" s="67"/>
      <c r="S255" s="67"/>
      <c r="T255" s="67"/>
      <c r="U255" s="67"/>
      <c r="V255" s="67"/>
      <c r="W255" s="67"/>
    </row>
    <row r="256" spans="17:23">
      <c r="Q256" s="67"/>
      <c r="R256" s="67"/>
      <c r="S256" s="67"/>
      <c r="T256" s="67"/>
      <c r="U256" s="67"/>
      <c r="V256" s="67"/>
      <c r="W256" s="67"/>
    </row>
    <row r="257" spans="17:23">
      <c r="Q257" s="67"/>
      <c r="R257" s="67"/>
      <c r="S257" s="67"/>
      <c r="T257" s="67"/>
      <c r="U257" s="67"/>
      <c r="V257" s="67"/>
      <c r="W257" s="67"/>
    </row>
    <row r="258" spans="17:23">
      <c r="Q258" s="67"/>
      <c r="R258" s="67"/>
      <c r="S258" s="67"/>
      <c r="T258" s="67"/>
      <c r="U258" s="67"/>
      <c r="V258" s="67"/>
      <c r="W258" s="67"/>
    </row>
    <row r="259" spans="17:23">
      <c r="Q259" s="67"/>
      <c r="R259" s="67"/>
      <c r="S259" s="67"/>
      <c r="T259" s="67"/>
      <c r="U259" s="67"/>
      <c r="V259" s="67"/>
      <c r="W259" s="67"/>
    </row>
    <row r="260" spans="17:23">
      <c r="Q260" s="67"/>
      <c r="R260" s="67"/>
      <c r="S260" s="67"/>
      <c r="T260" s="67"/>
      <c r="U260" s="67"/>
      <c r="V260" s="67"/>
      <c r="W260" s="67"/>
    </row>
    <row r="261" spans="17:23">
      <c r="Q261" s="67"/>
      <c r="R261" s="67"/>
      <c r="S261" s="67"/>
      <c r="T261" s="67"/>
      <c r="U261" s="67"/>
      <c r="V261" s="67"/>
      <c r="W261" s="67"/>
    </row>
    <row r="262" spans="17:23">
      <c r="Q262" s="67"/>
      <c r="R262" s="67"/>
      <c r="S262" s="67"/>
      <c r="T262" s="67"/>
      <c r="U262" s="67"/>
      <c r="V262" s="67"/>
      <c r="W262" s="67"/>
    </row>
    <row r="263" spans="17:23">
      <c r="Q263" s="67"/>
      <c r="R263" s="67"/>
      <c r="S263" s="67"/>
      <c r="T263" s="67"/>
      <c r="U263" s="67"/>
      <c r="V263" s="67"/>
      <c r="W263" s="67"/>
    </row>
    <row r="264" spans="17:23">
      <c r="Q264" s="67"/>
      <c r="R264" s="67"/>
      <c r="S264" s="67"/>
      <c r="T264" s="67"/>
      <c r="U264" s="67"/>
      <c r="V264" s="67"/>
      <c r="W264" s="67"/>
    </row>
    <row r="265" spans="17:23">
      <c r="Q265" s="67"/>
      <c r="R265" s="67"/>
      <c r="S265" s="67"/>
      <c r="T265" s="67"/>
      <c r="U265" s="67"/>
      <c r="V265" s="67"/>
      <c r="W265" s="67"/>
    </row>
    <row r="266" spans="17:23">
      <c r="Q266" s="67"/>
      <c r="R266" s="67"/>
      <c r="S266" s="67"/>
      <c r="T266" s="67"/>
      <c r="U266" s="67"/>
      <c r="V266" s="67"/>
      <c r="W266" s="67"/>
    </row>
    <row r="267" spans="17:23">
      <c r="Q267" s="67"/>
      <c r="R267" s="67"/>
      <c r="S267" s="67"/>
      <c r="T267" s="67"/>
      <c r="U267" s="67"/>
      <c r="V267" s="67"/>
      <c r="W267" s="67"/>
    </row>
    <row r="268" spans="17:23">
      <c r="Q268" s="67"/>
      <c r="R268" s="67"/>
      <c r="S268" s="67"/>
      <c r="T268" s="67"/>
      <c r="U268" s="67"/>
      <c r="V268" s="67"/>
      <c r="W268" s="67"/>
    </row>
    <row r="269" spans="17:23">
      <c r="Q269" s="67"/>
      <c r="R269" s="67"/>
      <c r="S269" s="67"/>
      <c r="T269" s="67"/>
      <c r="U269" s="67"/>
      <c r="V269" s="67"/>
      <c r="W269" s="67"/>
    </row>
    <row r="270" spans="17:23">
      <c r="Q270" s="67"/>
      <c r="R270" s="67"/>
      <c r="S270" s="67"/>
      <c r="T270" s="67"/>
      <c r="U270" s="67"/>
      <c r="V270" s="67"/>
      <c r="W270" s="67"/>
    </row>
    <row r="271" spans="17:23">
      <c r="Q271" s="67"/>
      <c r="R271" s="67"/>
      <c r="S271" s="67"/>
      <c r="T271" s="67"/>
      <c r="U271" s="67"/>
      <c r="V271" s="67"/>
      <c r="W271" s="67"/>
    </row>
    <row r="272" spans="17:23">
      <c r="Q272" s="67"/>
      <c r="R272" s="67"/>
      <c r="S272" s="67"/>
      <c r="T272" s="67"/>
      <c r="U272" s="67"/>
      <c r="V272" s="67"/>
      <c r="W272" s="67"/>
    </row>
    <row r="273" spans="17:23">
      <c r="Q273" s="67"/>
      <c r="R273" s="67"/>
      <c r="S273" s="67"/>
      <c r="T273" s="67"/>
      <c r="U273" s="67"/>
      <c r="V273" s="67"/>
      <c r="W273" s="67"/>
    </row>
    <row r="274" spans="17:23">
      <c r="Q274" s="67"/>
      <c r="R274" s="67"/>
      <c r="S274" s="67"/>
      <c r="T274" s="67"/>
      <c r="U274" s="67"/>
      <c r="V274" s="67"/>
      <c r="W274" s="67"/>
    </row>
    <row r="275" spans="17:23">
      <c r="Q275" s="67"/>
      <c r="R275" s="67"/>
      <c r="S275" s="67"/>
      <c r="T275" s="67"/>
      <c r="U275" s="67"/>
      <c r="V275" s="67"/>
      <c r="W275" s="67"/>
    </row>
    <row r="276" spans="17:23">
      <c r="Q276" s="67"/>
      <c r="R276" s="67"/>
      <c r="S276" s="67"/>
      <c r="T276" s="67"/>
      <c r="U276" s="67"/>
      <c r="V276" s="67"/>
      <c r="W276" s="67"/>
    </row>
    <row r="277" spans="17:23">
      <c r="Q277" s="67"/>
      <c r="R277" s="67"/>
      <c r="S277" s="67"/>
      <c r="T277" s="67"/>
      <c r="U277" s="67"/>
      <c r="V277" s="67"/>
      <c r="W277" s="67"/>
    </row>
    <row r="278" spans="17:23">
      <c r="Q278" s="67"/>
      <c r="R278" s="67"/>
      <c r="S278" s="67"/>
      <c r="T278" s="67"/>
      <c r="U278" s="67"/>
      <c r="V278" s="67"/>
      <c r="W278" s="67"/>
    </row>
    <row r="279" spans="17:23">
      <c r="Q279" s="67"/>
      <c r="R279" s="67"/>
      <c r="S279" s="67"/>
      <c r="T279" s="67"/>
      <c r="U279" s="67"/>
      <c r="V279" s="67"/>
      <c r="W279" s="67"/>
    </row>
    <row r="280" spans="17:23">
      <c r="Q280" s="67"/>
      <c r="R280" s="67"/>
      <c r="S280" s="67"/>
      <c r="T280" s="67"/>
      <c r="U280" s="67"/>
      <c r="V280" s="67"/>
      <c r="W280" s="67"/>
    </row>
    <row r="281" spans="17:23">
      <c r="Q281" s="67"/>
      <c r="R281" s="67"/>
      <c r="S281" s="67"/>
      <c r="T281" s="67"/>
      <c r="U281" s="67"/>
      <c r="V281" s="67"/>
      <c r="W281" s="67"/>
    </row>
    <row r="282" spans="17:23">
      <c r="Q282" s="67"/>
      <c r="R282" s="67"/>
      <c r="S282" s="67"/>
      <c r="T282" s="67"/>
      <c r="U282" s="67"/>
      <c r="V282" s="67"/>
      <c r="W282" s="67"/>
    </row>
    <row r="283" spans="17:23">
      <c r="Q283" s="67"/>
      <c r="R283" s="67"/>
      <c r="S283" s="67"/>
      <c r="T283" s="67"/>
      <c r="U283" s="67"/>
      <c r="V283" s="67"/>
      <c r="W283" s="67"/>
    </row>
    <row r="284" spans="17:23">
      <c r="Q284" s="67"/>
      <c r="R284" s="67"/>
      <c r="S284" s="67"/>
      <c r="T284" s="67"/>
      <c r="U284" s="67"/>
      <c r="V284" s="67"/>
      <c r="W284" s="67"/>
    </row>
    <row r="285" spans="17:23">
      <c r="Q285" s="67"/>
      <c r="R285" s="67"/>
      <c r="S285" s="67"/>
      <c r="T285" s="67"/>
      <c r="U285" s="67"/>
      <c r="V285" s="67"/>
      <c r="W285" s="67"/>
    </row>
  </sheetData>
  <sortState ref="B5:M36">
    <sortCondition descending="1" ref="M5:M36"/>
  </sortState>
  <mergeCells count="5">
    <mergeCell ref="E1:G1"/>
    <mergeCell ref="C1:D1"/>
    <mergeCell ref="H1:J1"/>
    <mergeCell ref="K1:L1"/>
    <mergeCell ref="H2:I2"/>
  </mergeCells>
  <pageMargins left="0.7" right="0.7" top="0.75" bottom="0.75" header="0.3" footer="0.3"/>
  <pageSetup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U42"/>
  <sheetViews>
    <sheetView workbookViewId="0">
      <selection activeCell="M5" sqref="M5"/>
    </sheetView>
  </sheetViews>
  <sheetFormatPr defaultRowHeight="15"/>
  <cols>
    <col min="1" max="1" width="4.7109375" style="14" customWidth="1"/>
    <col min="2" max="2" width="25.5703125" customWidth="1"/>
    <col min="3" max="3" width="24.5703125" customWidth="1"/>
    <col min="4" max="4" width="8.85546875" style="60" customWidth="1"/>
    <col min="5" max="5" width="13.5703125" customWidth="1"/>
    <col min="6" max="7" width="13.5703125" hidden="1" customWidth="1"/>
    <col min="8" max="8" width="13.5703125" customWidth="1"/>
    <col min="9" max="9" width="7.85546875" customWidth="1"/>
    <col min="10" max="10" width="26" style="178" customWidth="1"/>
    <col min="11" max="11" width="9.85546875" bestFit="1" customWidth="1"/>
    <col min="13" max="13" width="14" customWidth="1"/>
    <col min="14" max="14" width="23.5703125" customWidth="1"/>
    <col min="16" max="16" width="8.5703125" customWidth="1"/>
    <col min="17" max="17" width="11.140625" customWidth="1"/>
    <col min="18" max="18" width="20.140625" customWidth="1"/>
    <col min="19" max="21" width="11.140625" customWidth="1"/>
  </cols>
  <sheetData>
    <row r="1" spans="2:21">
      <c r="B1" s="59" t="s">
        <v>296</v>
      </c>
      <c r="E1" s="175"/>
      <c r="N1">
        <v>1</v>
      </c>
      <c r="O1" s="67">
        <v>2</v>
      </c>
      <c r="P1" s="207">
        <v>3</v>
      </c>
      <c r="Q1" s="67">
        <v>4</v>
      </c>
      <c r="R1" s="207">
        <v>5</v>
      </c>
      <c r="S1" s="67">
        <v>6</v>
      </c>
      <c r="T1" s="67"/>
      <c r="U1" s="67"/>
    </row>
    <row r="2" spans="2:21">
      <c r="B2">
        <v>2017</v>
      </c>
      <c r="O2" s="67"/>
      <c r="P2" s="67"/>
      <c r="Q2" s="67"/>
      <c r="R2" s="67"/>
      <c r="S2" s="67"/>
      <c r="T2" s="67"/>
      <c r="U2" s="67"/>
    </row>
    <row r="3" spans="2:21">
      <c r="B3">
        <v>1</v>
      </c>
      <c r="C3">
        <v>2</v>
      </c>
      <c r="D3" s="207">
        <v>3</v>
      </c>
      <c r="E3" s="207">
        <v>4</v>
      </c>
      <c r="F3" s="207">
        <v>5</v>
      </c>
      <c r="G3" s="207">
        <v>6</v>
      </c>
      <c r="H3" s="207">
        <v>7</v>
      </c>
      <c r="I3" s="207">
        <v>8</v>
      </c>
      <c r="J3" s="178">
        <v>9</v>
      </c>
      <c r="K3" s="207">
        <v>10</v>
      </c>
      <c r="L3" s="207">
        <v>11</v>
      </c>
      <c r="N3" s="262">
        <v>42967.75</v>
      </c>
      <c r="O3" s="67"/>
      <c r="P3" s="106"/>
      <c r="Q3" s="106"/>
      <c r="R3" s="106"/>
      <c r="S3" s="106"/>
      <c r="T3" s="106"/>
      <c r="U3" s="106"/>
    </row>
    <row r="4" spans="2:21" ht="57.75" customHeight="1">
      <c r="B4" s="299" t="s">
        <v>371</v>
      </c>
      <c r="C4" s="300" t="s">
        <v>255</v>
      </c>
      <c r="D4" s="300" t="s">
        <v>256</v>
      </c>
      <c r="E4" s="300" t="s">
        <v>257</v>
      </c>
      <c r="F4" s="300"/>
      <c r="G4" s="300"/>
      <c r="H4" s="299" t="s">
        <v>398</v>
      </c>
      <c r="I4" s="301" t="s">
        <v>395</v>
      </c>
      <c r="J4" s="301" t="s">
        <v>399</v>
      </c>
      <c r="K4" s="299" t="s">
        <v>297</v>
      </c>
      <c r="L4" s="58" t="s">
        <v>299</v>
      </c>
      <c r="N4" s="207" t="s">
        <v>255</v>
      </c>
      <c r="O4" s="207" t="s">
        <v>256</v>
      </c>
      <c r="P4" s="207" t="s">
        <v>257</v>
      </c>
      <c r="Q4" s="207" t="s">
        <v>258</v>
      </c>
      <c r="R4" s="207" t="s">
        <v>259</v>
      </c>
      <c r="S4" s="207" t="s">
        <v>260</v>
      </c>
      <c r="T4" s="67"/>
      <c r="U4" s="67"/>
    </row>
    <row r="5" spans="2:21" ht="31.7" customHeight="1">
      <c r="B5" s="14" t="s">
        <v>146</v>
      </c>
      <c r="C5" s="207" t="s">
        <v>72</v>
      </c>
      <c r="D5" s="207"/>
      <c r="E5" s="207" t="s">
        <v>284</v>
      </c>
      <c r="F5" s="207"/>
      <c r="G5" s="176"/>
      <c r="H5" s="176">
        <f t="shared" ref="H5:H36" si="0">VLOOKUP($C5,N$5:S$36,6,FALSE)</f>
        <v>6579</v>
      </c>
      <c r="I5" s="298">
        <v>750</v>
      </c>
      <c r="J5" s="296" t="s">
        <v>394</v>
      </c>
      <c r="K5" s="176">
        <f t="shared" ref="K5:K36" si="1">SUM(H5:I5)</f>
        <v>7329</v>
      </c>
      <c r="L5" s="177">
        <v>1</v>
      </c>
      <c r="N5" s="207" t="s">
        <v>91</v>
      </c>
      <c r="O5" s="207">
        <v>3</v>
      </c>
      <c r="P5" s="207" t="s">
        <v>262</v>
      </c>
      <c r="Q5" s="207" t="s">
        <v>263</v>
      </c>
      <c r="R5" s="176">
        <v>300</v>
      </c>
      <c r="S5" s="176">
        <v>595</v>
      </c>
      <c r="T5" s="67"/>
      <c r="U5" s="67"/>
    </row>
    <row r="6" spans="2:21" ht="18" customHeight="1">
      <c r="B6" s="14" t="s">
        <v>133</v>
      </c>
      <c r="C6" s="207" t="s">
        <v>273</v>
      </c>
      <c r="D6" s="207"/>
      <c r="E6" s="207" t="s">
        <v>274</v>
      </c>
      <c r="F6" s="207"/>
      <c r="G6" s="176"/>
      <c r="H6" s="176">
        <f t="shared" si="0"/>
        <v>5680</v>
      </c>
      <c r="I6" s="297"/>
      <c r="J6" s="296"/>
      <c r="K6" s="176">
        <f t="shared" si="1"/>
        <v>5680</v>
      </c>
      <c r="L6" s="177">
        <v>2</v>
      </c>
      <c r="N6" s="207" t="s">
        <v>89</v>
      </c>
      <c r="O6" s="207">
        <v>1</v>
      </c>
      <c r="P6" s="207" t="s">
        <v>266</v>
      </c>
      <c r="Q6" s="207" t="s">
        <v>88</v>
      </c>
      <c r="R6" s="176">
        <v>500</v>
      </c>
      <c r="S6" s="176">
        <v>1575</v>
      </c>
      <c r="T6" s="67"/>
      <c r="U6" s="67"/>
    </row>
    <row r="7" spans="2:21" ht="32.25" customHeight="1">
      <c r="B7" s="14" t="s">
        <v>143</v>
      </c>
      <c r="C7" s="207" t="s">
        <v>67</v>
      </c>
      <c r="D7" s="207"/>
      <c r="E7" s="207" t="s">
        <v>287</v>
      </c>
      <c r="F7" s="207"/>
      <c r="G7" s="176"/>
      <c r="H7" s="176">
        <f t="shared" si="0"/>
        <v>2978.01</v>
      </c>
      <c r="I7" s="297">
        <v>2100</v>
      </c>
      <c r="J7" s="296" t="s">
        <v>396</v>
      </c>
      <c r="K7" s="176">
        <f t="shared" si="1"/>
        <v>5078.01</v>
      </c>
      <c r="L7" s="177">
        <v>3</v>
      </c>
      <c r="N7" s="207" t="s">
        <v>357</v>
      </c>
      <c r="O7" s="207">
        <v>5</v>
      </c>
      <c r="P7" s="207" t="s">
        <v>267</v>
      </c>
      <c r="Q7" s="207" t="s">
        <v>268</v>
      </c>
      <c r="R7" s="176">
        <v>5000</v>
      </c>
      <c r="S7" s="176">
        <v>4545</v>
      </c>
      <c r="T7" s="67"/>
      <c r="U7" s="67"/>
    </row>
    <row r="8" spans="2:21" ht="30.2" customHeight="1">
      <c r="B8" s="14" t="s">
        <v>251</v>
      </c>
      <c r="C8" s="207" t="s">
        <v>357</v>
      </c>
      <c r="D8" s="207"/>
      <c r="E8" s="207" t="s">
        <v>267</v>
      </c>
      <c r="F8" s="207"/>
      <c r="G8" s="176"/>
      <c r="H8" s="176">
        <f t="shared" si="0"/>
        <v>4545</v>
      </c>
      <c r="I8" s="297" t="s">
        <v>390</v>
      </c>
      <c r="J8" s="296" t="s">
        <v>390</v>
      </c>
      <c r="K8" s="176">
        <f t="shared" si="1"/>
        <v>4545</v>
      </c>
      <c r="L8" s="177">
        <v>4</v>
      </c>
      <c r="N8" s="207" t="s">
        <v>81</v>
      </c>
      <c r="O8" s="207">
        <v>4</v>
      </c>
      <c r="P8" s="207" t="s">
        <v>285</v>
      </c>
      <c r="Q8" s="207" t="s">
        <v>286</v>
      </c>
      <c r="R8" s="176">
        <v>500</v>
      </c>
      <c r="S8" s="176">
        <v>750</v>
      </c>
      <c r="T8" s="67"/>
      <c r="U8" s="67"/>
    </row>
    <row r="9" spans="2:21">
      <c r="B9" s="14" t="s">
        <v>236</v>
      </c>
      <c r="C9" s="207" t="s">
        <v>222</v>
      </c>
      <c r="D9" s="207"/>
      <c r="E9" s="207" t="s">
        <v>291</v>
      </c>
      <c r="F9" s="207"/>
      <c r="G9" s="176"/>
      <c r="H9" s="176">
        <f t="shared" si="0"/>
        <v>4045</v>
      </c>
      <c r="I9" s="297">
        <v>250</v>
      </c>
      <c r="J9" s="296" t="s">
        <v>397</v>
      </c>
      <c r="K9" s="176">
        <f t="shared" si="1"/>
        <v>4295</v>
      </c>
      <c r="L9" s="177">
        <v>5</v>
      </c>
      <c r="N9" s="207" t="s">
        <v>62</v>
      </c>
      <c r="O9" s="207">
        <v>3</v>
      </c>
      <c r="P9" s="207" t="s">
        <v>400</v>
      </c>
      <c r="Q9" s="207" t="s">
        <v>401</v>
      </c>
      <c r="R9" s="176">
        <v>2500</v>
      </c>
      <c r="S9" s="176">
        <v>2234</v>
      </c>
      <c r="T9" s="67"/>
      <c r="U9" s="67"/>
    </row>
    <row r="10" spans="2:21">
      <c r="B10" s="14" t="s">
        <v>142</v>
      </c>
      <c r="C10" s="207" t="s">
        <v>366</v>
      </c>
      <c r="D10" s="207"/>
      <c r="E10" s="207" t="s">
        <v>276</v>
      </c>
      <c r="F10" s="207"/>
      <c r="G10" s="176"/>
      <c r="H10" s="176">
        <f t="shared" si="0"/>
        <v>2061</v>
      </c>
      <c r="I10" s="297">
        <v>250</v>
      </c>
      <c r="J10" s="296" t="s">
        <v>380</v>
      </c>
      <c r="K10" s="176">
        <f t="shared" si="1"/>
        <v>2311</v>
      </c>
      <c r="L10" s="177">
        <v>6</v>
      </c>
      <c r="N10" s="207" t="s">
        <v>361</v>
      </c>
      <c r="O10" s="207">
        <v>7</v>
      </c>
      <c r="P10" s="207" t="s">
        <v>402</v>
      </c>
      <c r="Q10" s="207" t="s">
        <v>79</v>
      </c>
      <c r="R10" s="176">
        <v>3000</v>
      </c>
      <c r="S10" s="176">
        <v>1100</v>
      </c>
      <c r="T10" s="67"/>
      <c r="U10" s="67"/>
    </row>
    <row r="11" spans="2:21">
      <c r="B11" s="14" t="s">
        <v>138</v>
      </c>
      <c r="C11" s="207" t="s">
        <v>62</v>
      </c>
      <c r="D11" s="207"/>
      <c r="E11" s="207" t="s">
        <v>365</v>
      </c>
      <c r="F11" s="207"/>
      <c r="G11" s="176"/>
      <c r="H11" s="176">
        <f t="shared" si="0"/>
        <v>2234</v>
      </c>
      <c r="I11" s="297"/>
      <c r="J11" s="296"/>
      <c r="K11" s="176">
        <f t="shared" si="1"/>
        <v>2234</v>
      </c>
      <c r="L11" s="177">
        <v>7</v>
      </c>
      <c r="N11" s="207" t="s">
        <v>222</v>
      </c>
      <c r="O11" s="207">
        <v>3</v>
      </c>
      <c r="P11" s="207" t="s">
        <v>291</v>
      </c>
      <c r="Q11" s="207" t="s">
        <v>292</v>
      </c>
      <c r="R11" s="176">
        <v>500</v>
      </c>
      <c r="S11" s="176">
        <v>4045</v>
      </c>
      <c r="T11" s="67"/>
      <c r="U11" s="67"/>
    </row>
    <row r="12" spans="2:21">
      <c r="B12" s="14" t="s">
        <v>144</v>
      </c>
      <c r="C12" s="207" t="s">
        <v>68</v>
      </c>
      <c r="D12" s="207"/>
      <c r="E12" s="207" t="s">
        <v>363</v>
      </c>
      <c r="F12" s="207"/>
      <c r="G12" s="176"/>
      <c r="H12" s="176">
        <f t="shared" si="0"/>
        <v>2195</v>
      </c>
      <c r="I12" s="297"/>
      <c r="J12" s="296"/>
      <c r="K12" s="176">
        <f t="shared" si="1"/>
        <v>2195</v>
      </c>
      <c r="L12" s="177">
        <v>8</v>
      </c>
      <c r="N12" s="207" t="s">
        <v>403</v>
      </c>
      <c r="O12" s="207">
        <v>2</v>
      </c>
      <c r="P12" s="207" t="s">
        <v>404</v>
      </c>
      <c r="Q12" s="207" t="s">
        <v>405</v>
      </c>
      <c r="R12" s="176">
        <v>1500</v>
      </c>
      <c r="S12" s="176">
        <v>265</v>
      </c>
      <c r="T12" s="67"/>
      <c r="U12" s="67"/>
    </row>
    <row r="13" spans="2:21" ht="25.5" customHeight="1">
      <c r="B13" s="14" t="s">
        <v>149</v>
      </c>
      <c r="C13" s="207" t="s">
        <v>75</v>
      </c>
      <c r="D13" s="207"/>
      <c r="E13" s="207" t="s">
        <v>290</v>
      </c>
      <c r="F13" s="207"/>
      <c r="G13" s="176"/>
      <c r="H13" s="176">
        <f t="shared" si="0"/>
        <v>265</v>
      </c>
      <c r="I13" s="297">
        <v>1750</v>
      </c>
      <c r="J13" s="296" t="s">
        <v>393</v>
      </c>
      <c r="K13" s="176">
        <f t="shared" si="1"/>
        <v>2015</v>
      </c>
      <c r="L13" s="177">
        <v>9</v>
      </c>
      <c r="N13" s="207" t="s">
        <v>226</v>
      </c>
      <c r="O13" s="207">
        <v>5</v>
      </c>
      <c r="P13" s="207" t="s">
        <v>406</v>
      </c>
      <c r="Q13" s="207" t="s">
        <v>100</v>
      </c>
      <c r="R13" s="176">
        <v>1000</v>
      </c>
      <c r="S13" s="176">
        <v>760</v>
      </c>
      <c r="T13" s="67"/>
      <c r="U13" s="67"/>
    </row>
    <row r="14" spans="2:21">
      <c r="B14" s="14" t="s">
        <v>250</v>
      </c>
      <c r="C14" s="207" t="s">
        <v>223</v>
      </c>
      <c r="D14" s="207"/>
      <c r="E14" s="207" t="s">
        <v>294</v>
      </c>
      <c r="F14" s="207"/>
      <c r="G14" s="176"/>
      <c r="H14" s="176">
        <f t="shared" si="0"/>
        <v>185</v>
      </c>
      <c r="I14" s="297">
        <v>1500</v>
      </c>
      <c r="J14" s="296" t="s">
        <v>392</v>
      </c>
      <c r="K14" s="176">
        <f t="shared" si="1"/>
        <v>1685</v>
      </c>
      <c r="L14" s="177">
        <v>10</v>
      </c>
      <c r="N14" s="207" t="s">
        <v>77</v>
      </c>
      <c r="O14" s="207">
        <v>3</v>
      </c>
      <c r="P14" s="207" t="s">
        <v>272</v>
      </c>
      <c r="Q14" s="207" t="s">
        <v>76</v>
      </c>
      <c r="R14" s="176">
        <v>2500</v>
      </c>
      <c r="S14" s="176">
        <v>575</v>
      </c>
      <c r="T14" s="67"/>
      <c r="U14" s="67"/>
    </row>
    <row r="15" spans="2:21">
      <c r="B15" s="14" t="s">
        <v>154</v>
      </c>
      <c r="C15" s="207" t="s">
        <v>89</v>
      </c>
      <c r="D15" s="207"/>
      <c r="E15" s="207" t="s">
        <v>266</v>
      </c>
      <c r="F15" s="207"/>
      <c r="G15" s="176"/>
      <c r="H15" s="176">
        <f t="shared" si="0"/>
        <v>1575</v>
      </c>
      <c r="I15" s="297"/>
      <c r="J15" s="296"/>
      <c r="K15" s="176">
        <f t="shared" si="1"/>
        <v>1575</v>
      </c>
      <c r="L15" s="177">
        <v>11</v>
      </c>
      <c r="N15" s="207" t="s">
        <v>126</v>
      </c>
      <c r="O15" s="207">
        <v>7</v>
      </c>
      <c r="P15" s="207" t="s">
        <v>276</v>
      </c>
      <c r="Q15" s="207" t="s">
        <v>277</v>
      </c>
      <c r="R15" s="176">
        <v>1000</v>
      </c>
      <c r="S15" s="176">
        <v>2061</v>
      </c>
      <c r="T15" s="67"/>
      <c r="U15" s="67"/>
    </row>
    <row r="16" spans="2:21">
      <c r="B16" s="14" t="s">
        <v>159</v>
      </c>
      <c r="C16" s="207" t="s">
        <v>97</v>
      </c>
      <c r="D16" s="207"/>
      <c r="E16" s="207" t="s">
        <v>360</v>
      </c>
      <c r="F16" s="207"/>
      <c r="G16" s="176"/>
      <c r="H16" s="176">
        <f t="shared" si="0"/>
        <v>860</v>
      </c>
      <c r="I16" s="297">
        <v>700</v>
      </c>
      <c r="J16" s="296" t="s">
        <v>381</v>
      </c>
      <c r="K16" s="176">
        <f t="shared" si="1"/>
        <v>1560</v>
      </c>
      <c r="L16" s="177">
        <v>12</v>
      </c>
      <c r="N16" s="207" t="s">
        <v>264</v>
      </c>
      <c r="O16" s="207">
        <v>6</v>
      </c>
      <c r="P16" s="207" t="s">
        <v>265</v>
      </c>
      <c r="Q16" s="207" t="s">
        <v>95</v>
      </c>
      <c r="R16" s="176">
        <v>800</v>
      </c>
      <c r="S16" s="176">
        <v>770</v>
      </c>
      <c r="T16" s="67"/>
      <c r="U16" s="67"/>
    </row>
    <row r="17" spans="2:21" ht="30">
      <c r="B17" s="14" t="s">
        <v>148</v>
      </c>
      <c r="C17" s="207" t="s">
        <v>74</v>
      </c>
      <c r="D17" s="207"/>
      <c r="E17" s="207" t="s">
        <v>359</v>
      </c>
      <c r="F17" s="207"/>
      <c r="G17" s="176"/>
      <c r="H17" s="176">
        <f t="shared" si="0"/>
        <v>300</v>
      </c>
      <c r="I17" s="297">
        <v>1250</v>
      </c>
      <c r="J17" s="296" t="s">
        <v>420</v>
      </c>
      <c r="K17" s="176">
        <f t="shared" si="1"/>
        <v>1550</v>
      </c>
      <c r="L17" s="177">
        <v>13</v>
      </c>
      <c r="N17" s="207" t="s">
        <v>86</v>
      </c>
      <c r="O17" s="207">
        <v>5</v>
      </c>
      <c r="P17" s="207" t="s">
        <v>289</v>
      </c>
      <c r="Q17" s="207" t="s">
        <v>85</v>
      </c>
      <c r="R17" s="176">
        <v>600</v>
      </c>
      <c r="S17" s="176">
        <v>675</v>
      </c>
      <c r="T17" s="67"/>
      <c r="U17" s="67"/>
    </row>
    <row r="18" spans="2:21">
      <c r="B18" s="14" t="s">
        <v>145</v>
      </c>
      <c r="C18" s="207" t="s">
        <v>70</v>
      </c>
      <c r="D18" s="207"/>
      <c r="E18" s="207" t="s">
        <v>278</v>
      </c>
      <c r="F18" s="207"/>
      <c r="G18" s="176"/>
      <c r="H18" s="176">
        <f t="shared" si="0"/>
        <v>825</v>
      </c>
      <c r="I18" s="297">
        <v>500</v>
      </c>
      <c r="J18" s="296" t="s">
        <v>370</v>
      </c>
      <c r="K18" s="176">
        <f t="shared" si="1"/>
        <v>1325</v>
      </c>
      <c r="L18" s="177">
        <v>14</v>
      </c>
      <c r="N18" s="207" t="s">
        <v>141</v>
      </c>
      <c r="O18" s="207">
        <v>2</v>
      </c>
      <c r="P18" s="207" t="s">
        <v>364</v>
      </c>
      <c r="Q18" s="207" t="s">
        <v>349</v>
      </c>
      <c r="R18" s="176">
        <v>200</v>
      </c>
      <c r="S18" s="176">
        <v>820</v>
      </c>
      <c r="T18" s="67"/>
      <c r="U18" s="67"/>
    </row>
    <row r="19" spans="2:21">
      <c r="B19" s="14" t="s">
        <v>137</v>
      </c>
      <c r="C19" s="207" t="s">
        <v>134</v>
      </c>
      <c r="D19" s="207"/>
      <c r="E19" s="207" t="s">
        <v>281</v>
      </c>
      <c r="F19" s="207"/>
      <c r="G19" s="176"/>
      <c r="H19" s="176">
        <f t="shared" si="0"/>
        <v>1131</v>
      </c>
      <c r="I19" s="297"/>
      <c r="J19" s="296"/>
      <c r="K19" s="176">
        <f t="shared" si="1"/>
        <v>1131</v>
      </c>
      <c r="L19" s="177">
        <v>15</v>
      </c>
      <c r="N19" s="207" t="s">
        <v>407</v>
      </c>
      <c r="O19" s="207">
        <v>3</v>
      </c>
      <c r="P19" s="207" t="s">
        <v>408</v>
      </c>
      <c r="Q19" s="207" t="s">
        <v>409</v>
      </c>
      <c r="R19" s="176">
        <v>350</v>
      </c>
      <c r="S19" s="176">
        <v>530</v>
      </c>
      <c r="T19" s="67"/>
      <c r="U19" s="67"/>
    </row>
    <row r="20" spans="2:21">
      <c r="B20" s="14" t="s">
        <v>151</v>
      </c>
      <c r="C20" s="207" t="s">
        <v>361</v>
      </c>
      <c r="D20" s="207"/>
      <c r="E20" s="207" t="s">
        <v>293</v>
      </c>
      <c r="F20" s="207"/>
      <c r="G20" s="176"/>
      <c r="H20" s="176">
        <f t="shared" si="0"/>
        <v>1100</v>
      </c>
      <c r="I20" s="297"/>
      <c r="J20" s="296"/>
      <c r="K20" s="176">
        <f t="shared" si="1"/>
        <v>1100</v>
      </c>
      <c r="L20" s="177">
        <v>16</v>
      </c>
      <c r="N20" s="207" t="s">
        <v>70</v>
      </c>
      <c r="O20" s="207">
        <v>7</v>
      </c>
      <c r="P20" s="207" t="s">
        <v>278</v>
      </c>
      <c r="Q20" s="207" t="s">
        <v>279</v>
      </c>
      <c r="R20" s="176">
        <v>1000</v>
      </c>
      <c r="S20" s="176">
        <v>825</v>
      </c>
      <c r="T20" s="67"/>
      <c r="U20" s="67"/>
    </row>
    <row r="21" spans="2:21">
      <c r="B21" s="14" t="s">
        <v>162</v>
      </c>
      <c r="C21" s="207" t="s">
        <v>108</v>
      </c>
      <c r="D21" s="207"/>
      <c r="E21" s="207" t="s">
        <v>282</v>
      </c>
      <c r="F21" s="207"/>
      <c r="G21" s="176"/>
      <c r="H21" s="176">
        <f t="shared" si="0"/>
        <v>850</v>
      </c>
      <c r="I21" s="297">
        <v>100</v>
      </c>
      <c r="J21" s="296" t="s">
        <v>391</v>
      </c>
      <c r="K21" s="176">
        <f t="shared" si="1"/>
        <v>950</v>
      </c>
      <c r="L21" s="177">
        <v>17</v>
      </c>
      <c r="N21" s="207" t="s">
        <v>97</v>
      </c>
      <c r="O21" s="207">
        <v>3</v>
      </c>
      <c r="P21" s="207" t="s">
        <v>360</v>
      </c>
      <c r="Q21" s="207" t="s">
        <v>219</v>
      </c>
      <c r="R21" s="176">
        <v>500</v>
      </c>
      <c r="S21" s="176">
        <v>860</v>
      </c>
      <c r="T21" s="67"/>
      <c r="U21" s="67"/>
    </row>
    <row r="22" spans="2:21">
      <c r="B22" s="14" t="s">
        <v>150</v>
      </c>
      <c r="C22" s="207" t="s">
        <v>77</v>
      </c>
      <c r="D22" s="207"/>
      <c r="E22" s="207" t="s">
        <v>272</v>
      </c>
      <c r="F22" s="207"/>
      <c r="G22" s="176"/>
      <c r="H22" s="176">
        <f t="shared" si="0"/>
        <v>575</v>
      </c>
      <c r="I22" s="297">
        <v>250</v>
      </c>
      <c r="J22" s="296" t="s">
        <v>369</v>
      </c>
      <c r="K22" s="176">
        <f t="shared" si="1"/>
        <v>825</v>
      </c>
      <c r="L22" s="177">
        <v>18</v>
      </c>
      <c r="N22" s="207" t="s">
        <v>108</v>
      </c>
      <c r="O22" s="207">
        <v>3</v>
      </c>
      <c r="P22" s="207" t="s">
        <v>282</v>
      </c>
      <c r="Q22" s="207" t="s">
        <v>283</v>
      </c>
      <c r="R22" s="176">
        <v>1000</v>
      </c>
      <c r="S22" s="176">
        <v>850</v>
      </c>
      <c r="T22" s="67"/>
      <c r="U22" s="67"/>
    </row>
    <row r="23" spans="2:21">
      <c r="B23" s="14" t="s">
        <v>157</v>
      </c>
      <c r="C23" s="207" t="s">
        <v>141</v>
      </c>
      <c r="D23" s="207"/>
      <c r="E23" s="207" t="s">
        <v>364</v>
      </c>
      <c r="F23" s="207"/>
      <c r="G23" s="176"/>
      <c r="H23" s="176">
        <f t="shared" si="0"/>
        <v>820</v>
      </c>
      <c r="I23" s="297"/>
      <c r="J23" s="296"/>
      <c r="K23" s="176">
        <f t="shared" si="1"/>
        <v>820</v>
      </c>
      <c r="L23" s="177">
        <v>19</v>
      </c>
      <c r="N23" s="207" t="s">
        <v>72</v>
      </c>
      <c r="O23" s="207">
        <v>4</v>
      </c>
      <c r="P23" s="207" t="s">
        <v>284</v>
      </c>
      <c r="Q23" s="207" t="s">
        <v>71</v>
      </c>
      <c r="R23" s="176">
        <v>7000</v>
      </c>
      <c r="S23" s="176">
        <v>6579</v>
      </c>
      <c r="T23" s="67"/>
      <c r="U23" s="67"/>
    </row>
    <row r="24" spans="2:21">
      <c r="B24" s="14" t="s">
        <v>158</v>
      </c>
      <c r="C24" s="207" t="s">
        <v>264</v>
      </c>
      <c r="D24" s="207"/>
      <c r="E24" s="207" t="s">
        <v>265</v>
      </c>
      <c r="F24" s="207"/>
      <c r="G24" s="176"/>
      <c r="H24" s="176">
        <f t="shared" si="0"/>
        <v>770</v>
      </c>
      <c r="I24" s="297"/>
      <c r="J24" s="296"/>
      <c r="K24" s="176">
        <f t="shared" si="1"/>
        <v>770</v>
      </c>
      <c r="L24" s="177">
        <v>20</v>
      </c>
      <c r="N24" s="207" t="s">
        <v>312</v>
      </c>
      <c r="O24" s="207">
        <v>2</v>
      </c>
      <c r="P24" s="207" t="s">
        <v>367</v>
      </c>
      <c r="Q24" s="207" t="s">
        <v>337</v>
      </c>
      <c r="R24" s="176">
        <v>1000</v>
      </c>
      <c r="S24" s="176">
        <v>525</v>
      </c>
      <c r="T24" s="67"/>
      <c r="U24" s="67"/>
    </row>
    <row r="25" spans="2:21">
      <c r="B25" s="14" t="s">
        <v>161</v>
      </c>
      <c r="C25" s="207" t="s">
        <v>226</v>
      </c>
      <c r="D25" s="207"/>
      <c r="E25" s="207" t="s">
        <v>356</v>
      </c>
      <c r="F25" s="207"/>
      <c r="G25" s="176"/>
      <c r="H25" s="176">
        <f t="shared" si="0"/>
        <v>760</v>
      </c>
      <c r="I25" s="297" t="s">
        <v>390</v>
      </c>
      <c r="J25" s="296"/>
      <c r="K25" s="176">
        <f t="shared" si="1"/>
        <v>760</v>
      </c>
      <c r="L25" s="177">
        <v>21</v>
      </c>
      <c r="N25" s="207" t="s">
        <v>410</v>
      </c>
      <c r="O25" s="207">
        <v>6</v>
      </c>
      <c r="P25" s="207" t="s">
        <v>363</v>
      </c>
      <c r="Q25" s="207" t="s">
        <v>124</v>
      </c>
      <c r="R25" s="176">
        <v>5000</v>
      </c>
      <c r="S25" s="176">
        <v>2195</v>
      </c>
      <c r="T25" s="67"/>
      <c r="U25" s="67"/>
    </row>
    <row r="26" spans="2:21">
      <c r="B26" s="14" t="s">
        <v>152</v>
      </c>
      <c r="C26" s="207" t="s">
        <v>81</v>
      </c>
      <c r="D26" s="207"/>
      <c r="E26" s="207" t="s">
        <v>285</v>
      </c>
      <c r="F26" s="207"/>
      <c r="G26" s="176"/>
      <c r="H26" s="176">
        <f t="shared" si="0"/>
        <v>750</v>
      </c>
      <c r="I26" s="297" t="s">
        <v>390</v>
      </c>
      <c r="J26" s="296"/>
      <c r="K26" s="176">
        <f t="shared" si="1"/>
        <v>750</v>
      </c>
      <c r="L26" s="177">
        <v>22</v>
      </c>
      <c r="N26" s="207" t="s">
        <v>99</v>
      </c>
      <c r="O26" s="207">
        <v>4</v>
      </c>
      <c r="P26" s="207" t="s">
        <v>411</v>
      </c>
      <c r="Q26" s="207" t="s">
        <v>412</v>
      </c>
      <c r="R26" s="176">
        <v>500</v>
      </c>
      <c r="S26" s="176">
        <v>445</v>
      </c>
      <c r="T26" s="67"/>
      <c r="U26" s="67"/>
    </row>
    <row r="27" spans="2:21">
      <c r="B27" s="14" t="s">
        <v>155</v>
      </c>
      <c r="C27" s="207" t="s">
        <v>261</v>
      </c>
      <c r="D27" s="207"/>
      <c r="E27" s="207" t="s">
        <v>262</v>
      </c>
      <c r="F27" s="207"/>
      <c r="G27" s="176"/>
      <c r="H27" s="176">
        <f t="shared" si="0"/>
        <v>595</v>
      </c>
      <c r="I27" s="297">
        <v>100</v>
      </c>
      <c r="J27" s="296" t="s">
        <v>424</v>
      </c>
      <c r="K27" s="176">
        <f t="shared" si="1"/>
        <v>695</v>
      </c>
      <c r="L27" s="177">
        <v>23</v>
      </c>
      <c r="N27" s="207" t="s">
        <v>223</v>
      </c>
      <c r="O27" s="207">
        <v>6</v>
      </c>
      <c r="P27" s="207" t="s">
        <v>413</v>
      </c>
      <c r="Q27" s="207" t="s">
        <v>414</v>
      </c>
      <c r="R27" s="176">
        <v>800</v>
      </c>
      <c r="S27" s="176">
        <v>185</v>
      </c>
      <c r="T27" s="67"/>
      <c r="U27" s="67"/>
    </row>
    <row r="28" spans="2:21">
      <c r="B28" s="14" t="s">
        <v>153</v>
      </c>
      <c r="C28" s="207" t="s">
        <v>288</v>
      </c>
      <c r="D28" s="207"/>
      <c r="E28" s="207" t="s">
        <v>289</v>
      </c>
      <c r="F28" s="207"/>
      <c r="G28" s="176"/>
      <c r="H28" s="176">
        <f t="shared" si="0"/>
        <v>675</v>
      </c>
      <c r="I28" s="297"/>
      <c r="J28" s="296"/>
      <c r="K28" s="176">
        <f t="shared" si="1"/>
        <v>675</v>
      </c>
      <c r="L28" s="177">
        <v>24</v>
      </c>
      <c r="N28" s="207" t="s">
        <v>253</v>
      </c>
      <c r="O28" s="207">
        <v>1</v>
      </c>
      <c r="P28" s="207" t="s">
        <v>355</v>
      </c>
      <c r="Q28" s="207" t="s">
        <v>224</v>
      </c>
      <c r="R28" s="176">
        <v>300</v>
      </c>
      <c r="S28" s="176">
        <v>0</v>
      </c>
      <c r="T28" s="67"/>
      <c r="U28" s="67"/>
    </row>
    <row r="29" spans="2:21">
      <c r="B29" s="14" t="s">
        <v>306</v>
      </c>
      <c r="C29" s="207" t="s">
        <v>303</v>
      </c>
      <c r="D29" s="207"/>
      <c r="E29" s="207" t="s">
        <v>271</v>
      </c>
      <c r="F29" s="207"/>
      <c r="G29" s="176"/>
      <c r="H29" s="176">
        <f t="shared" si="0"/>
        <v>645</v>
      </c>
      <c r="I29" s="297"/>
      <c r="J29" s="296"/>
      <c r="K29" s="176">
        <f t="shared" si="1"/>
        <v>645</v>
      </c>
      <c r="L29" s="177">
        <v>25</v>
      </c>
      <c r="N29" s="207" t="s">
        <v>134</v>
      </c>
      <c r="O29" s="207">
        <v>5</v>
      </c>
      <c r="P29" s="207" t="s">
        <v>415</v>
      </c>
      <c r="Q29" s="207" t="s">
        <v>416</v>
      </c>
      <c r="R29" s="176">
        <v>500</v>
      </c>
      <c r="S29" s="176">
        <v>1131</v>
      </c>
      <c r="T29" s="67"/>
      <c r="U29" s="67"/>
    </row>
    <row r="30" spans="2:21">
      <c r="B30" s="14" t="s">
        <v>252</v>
      </c>
      <c r="C30" s="207" t="s">
        <v>295</v>
      </c>
      <c r="D30" s="207"/>
      <c r="E30" s="207" t="s">
        <v>355</v>
      </c>
      <c r="F30" s="207"/>
      <c r="G30" s="176"/>
      <c r="H30" s="176">
        <f t="shared" si="0"/>
        <v>0</v>
      </c>
      <c r="I30" s="297">
        <v>550</v>
      </c>
      <c r="J30" s="296" t="s">
        <v>425</v>
      </c>
      <c r="K30" s="176">
        <f t="shared" si="1"/>
        <v>550</v>
      </c>
      <c r="L30" s="177">
        <v>26</v>
      </c>
      <c r="N30" s="207" t="s">
        <v>136</v>
      </c>
      <c r="O30" s="207">
        <v>4</v>
      </c>
      <c r="P30" s="207" t="s">
        <v>280</v>
      </c>
      <c r="Q30" s="207" t="s">
        <v>218</v>
      </c>
      <c r="R30" s="176">
        <v>325</v>
      </c>
      <c r="S30" s="176">
        <v>510</v>
      </c>
      <c r="T30" s="67"/>
      <c r="U30" s="67"/>
    </row>
    <row r="31" spans="2:21">
      <c r="B31" s="14" t="s">
        <v>239</v>
      </c>
      <c r="C31" s="207" t="s">
        <v>407</v>
      </c>
      <c r="D31" s="207"/>
      <c r="E31" s="207" t="s">
        <v>358</v>
      </c>
      <c r="F31" s="207"/>
      <c r="G31" s="176"/>
      <c r="H31" s="176">
        <f t="shared" si="0"/>
        <v>530</v>
      </c>
      <c r="I31" s="297"/>
      <c r="J31" s="296"/>
      <c r="K31" s="176">
        <f t="shared" si="1"/>
        <v>530</v>
      </c>
      <c r="L31" s="177">
        <v>27</v>
      </c>
      <c r="N31" s="207" t="s">
        <v>303</v>
      </c>
      <c r="O31" s="207">
        <v>3</v>
      </c>
      <c r="P31" s="207" t="s">
        <v>417</v>
      </c>
      <c r="Q31" s="207" t="s">
        <v>217</v>
      </c>
      <c r="R31" s="176">
        <v>500</v>
      </c>
      <c r="S31" s="176">
        <v>645</v>
      </c>
      <c r="T31" s="67"/>
      <c r="U31" s="67"/>
    </row>
    <row r="32" spans="2:21">
      <c r="B32" s="14" t="s">
        <v>313</v>
      </c>
      <c r="C32" s="207" t="s">
        <v>312</v>
      </c>
      <c r="D32" s="207"/>
      <c r="E32" s="207" t="s">
        <v>367</v>
      </c>
      <c r="F32" s="207"/>
      <c r="G32" s="176"/>
      <c r="H32" s="176">
        <f t="shared" si="0"/>
        <v>525</v>
      </c>
      <c r="I32" s="297"/>
      <c r="J32" s="296"/>
      <c r="K32" s="176">
        <f t="shared" si="1"/>
        <v>525</v>
      </c>
      <c r="L32" s="177">
        <v>28</v>
      </c>
      <c r="N32" s="207" t="s">
        <v>128</v>
      </c>
      <c r="O32" s="207">
        <v>5</v>
      </c>
      <c r="P32" s="207" t="s">
        <v>269</v>
      </c>
      <c r="Q32" s="207" t="s">
        <v>270</v>
      </c>
      <c r="R32" s="176">
        <v>2000</v>
      </c>
      <c r="S32" s="176">
        <v>451</v>
      </c>
      <c r="T32" s="67"/>
      <c r="U32" s="67"/>
    </row>
    <row r="33" spans="1:21">
      <c r="B33" s="14" t="s">
        <v>156</v>
      </c>
      <c r="C33" s="207" t="s">
        <v>136</v>
      </c>
      <c r="D33" s="207"/>
      <c r="E33" s="207" t="s">
        <v>280</v>
      </c>
      <c r="F33" s="207"/>
      <c r="G33" s="176"/>
      <c r="H33" s="176">
        <f t="shared" si="0"/>
        <v>510</v>
      </c>
      <c r="I33" s="297"/>
      <c r="J33" s="296"/>
      <c r="K33" s="176">
        <f t="shared" si="1"/>
        <v>510</v>
      </c>
      <c r="L33" s="177">
        <v>29</v>
      </c>
      <c r="N33" s="207" t="s">
        <v>74</v>
      </c>
      <c r="O33" s="207">
        <v>1</v>
      </c>
      <c r="P33" s="207" t="s">
        <v>359</v>
      </c>
      <c r="Q33" s="207" t="s">
        <v>338</v>
      </c>
      <c r="R33" s="176">
        <v>500</v>
      </c>
      <c r="S33" s="176">
        <v>300</v>
      </c>
      <c r="T33" s="67"/>
      <c r="U33" s="67"/>
    </row>
    <row r="34" spans="1:21">
      <c r="B34" s="14" t="s">
        <v>147</v>
      </c>
      <c r="C34" s="207" t="s">
        <v>128</v>
      </c>
      <c r="D34" s="207"/>
      <c r="E34" s="207" t="s">
        <v>269</v>
      </c>
      <c r="F34" s="207"/>
      <c r="G34" s="176"/>
      <c r="H34" s="176">
        <f t="shared" si="0"/>
        <v>451</v>
      </c>
      <c r="I34" s="297"/>
      <c r="J34" s="296"/>
      <c r="K34" s="176">
        <f t="shared" si="1"/>
        <v>451</v>
      </c>
      <c r="L34" s="177">
        <v>30</v>
      </c>
      <c r="N34" s="207" t="s">
        <v>67</v>
      </c>
      <c r="O34" s="207">
        <v>8</v>
      </c>
      <c r="P34" s="207" t="s">
        <v>287</v>
      </c>
      <c r="Q34" s="207" t="s">
        <v>65</v>
      </c>
      <c r="R34" s="176">
        <v>2000</v>
      </c>
      <c r="S34" s="176">
        <v>2978.01</v>
      </c>
      <c r="T34" s="67"/>
      <c r="U34" s="67"/>
    </row>
    <row r="35" spans="1:21">
      <c r="B35" s="14" t="s">
        <v>160</v>
      </c>
      <c r="C35" s="207" t="s">
        <v>99</v>
      </c>
      <c r="D35" s="207"/>
      <c r="E35" s="207" t="s">
        <v>362</v>
      </c>
      <c r="F35" s="207"/>
      <c r="G35" s="176"/>
      <c r="H35" s="176">
        <f t="shared" si="0"/>
        <v>445</v>
      </c>
      <c r="I35" s="297" t="s">
        <v>390</v>
      </c>
      <c r="J35" s="296"/>
      <c r="K35" s="176">
        <f t="shared" si="1"/>
        <v>445</v>
      </c>
      <c r="L35" s="177">
        <v>31</v>
      </c>
      <c r="N35" s="207" t="s">
        <v>273</v>
      </c>
      <c r="O35" s="207">
        <v>7</v>
      </c>
      <c r="P35" s="207" t="s">
        <v>274</v>
      </c>
      <c r="Q35" s="207" t="s">
        <v>275</v>
      </c>
      <c r="R35" s="176">
        <v>400</v>
      </c>
      <c r="S35" s="176">
        <v>5680</v>
      </c>
      <c r="T35" s="67"/>
      <c r="U35" s="67"/>
    </row>
    <row r="36" spans="1:21">
      <c r="B36" s="14" t="s">
        <v>304</v>
      </c>
      <c r="C36" s="207" t="s">
        <v>305</v>
      </c>
      <c r="D36" s="207"/>
      <c r="E36" s="207" t="s">
        <v>368</v>
      </c>
      <c r="F36" s="207"/>
      <c r="G36" s="176"/>
      <c r="H36" s="176">
        <f t="shared" si="0"/>
        <v>140</v>
      </c>
      <c r="I36" s="297"/>
      <c r="J36" s="296"/>
      <c r="K36" s="176">
        <f t="shared" si="1"/>
        <v>140</v>
      </c>
      <c r="L36" s="177">
        <v>32</v>
      </c>
      <c r="N36" s="207" t="s">
        <v>305</v>
      </c>
      <c r="O36" s="207">
        <v>3</v>
      </c>
      <c r="P36" s="207" t="s">
        <v>418</v>
      </c>
      <c r="Q36" s="207" t="s">
        <v>419</v>
      </c>
      <c r="R36" s="176">
        <v>1000</v>
      </c>
      <c r="S36" s="176">
        <v>140</v>
      </c>
      <c r="T36" s="67"/>
      <c r="U36" s="67"/>
    </row>
    <row r="38" spans="1:21">
      <c r="C38" s="59"/>
      <c r="E38" s="59"/>
      <c r="F38" s="59"/>
      <c r="G38" s="176"/>
      <c r="H38" s="176"/>
    </row>
    <row r="39" spans="1:21">
      <c r="B39" s="175"/>
      <c r="C39" s="59"/>
      <c r="E39" s="59"/>
      <c r="F39" s="59"/>
      <c r="G39" s="176"/>
      <c r="H39" s="176"/>
    </row>
    <row r="40" spans="1:21">
      <c r="A40" s="302"/>
      <c r="B40" s="175"/>
      <c r="C40" s="59"/>
      <c r="E40" s="59"/>
      <c r="F40" s="59"/>
      <c r="G40" s="176"/>
      <c r="H40" s="176"/>
      <c r="K40" s="176"/>
    </row>
    <row r="41" spans="1:21">
      <c r="A41" s="302"/>
      <c r="B41" s="175"/>
      <c r="C41" s="59"/>
      <c r="E41" s="59"/>
      <c r="F41" s="59"/>
      <c r="G41" s="176"/>
      <c r="H41" s="176"/>
      <c r="K41" s="176"/>
    </row>
    <row r="42" spans="1:21">
      <c r="A42" s="302"/>
      <c r="K42" s="176"/>
    </row>
  </sheetData>
  <sortState ref="B5:K36">
    <sortCondition descending="1" ref="K5:K36"/>
  </sortState>
  <pageMargins left="0.2" right="0.2" top="0.25" bottom="0.25" header="0.3" footer="0.3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F56"/>
  <sheetViews>
    <sheetView topLeftCell="A15" zoomScaleNormal="100" workbookViewId="0">
      <selection activeCell="H51" sqref="H51"/>
    </sheetView>
  </sheetViews>
  <sheetFormatPr defaultRowHeight="21" customHeight="1"/>
  <cols>
    <col min="1" max="1" width="6.42578125" customWidth="1"/>
    <col min="2" max="2" width="6.42578125" style="59" customWidth="1"/>
    <col min="3" max="3" width="19" customWidth="1"/>
    <col min="4" max="4" width="17.140625" customWidth="1"/>
    <col min="5" max="5" width="9" customWidth="1"/>
    <col min="6" max="6" width="25.42578125" customWidth="1"/>
    <col min="7" max="7" width="6.7109375" customWidth="1"/>
    <col min="8" max="8" width="6.28515625" style="60" customWidth="1"/>
    <col min="9" max="9" width="29.42578125" style="14" customWidth="1"/>
    <col min="10" max="10" width="26.140625" customWidth="1"/>
    <col min="11" max="11" width="4.140625" customWidth="1"/>
    <col min="12" max="15" width="17.7109375" customWidth="1"/>
    <col min="16" max="16" width="3.5703125" customWidth="1"/>
    <col min="17" max="20" width="17.7109375" customWidth="1"/>
    <col min="22" max="22" width="26.42578125" customWidth="1"/>
    <col min="25" max="25" width="25.42578125" customWidth="1"/>
  </cols>
  <sheetData>
    <row r="1" spans="1:32" ht="21" hidden="1" customHeight="1"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21" hidden="1" customHeight="1"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21" hidden="1" customHeight="1"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ht="21" hidden="1" customHeight="1">
      <c r="A4" s="66"/>
      <c r="B4" s="66"/>
      <c r="C4" s="66"/>
      <c r="D4" s="66"/>
      <c r="E4" s="66"/>
      <c r="F4" s="66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ht="21" hidden="1" customHeight="1">
      <c r="A5" s="66"/>
      <c r="B5" s="66"/>
      <c r="C5" s="254"/>
      <c r="D5" s="254"/>
      <c r="E5" s="254"/>
      <c r="F5" s="254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ht="21" hidden="1" customHeight="1">
      <c r="A6" s="66"/>
      <c r="B6" s="66"/>
      <c r="C6" s="65"/>
      <c r="D6" s="65"/>
      <c r="E6" s="65"/>
      <c r="F6" s="65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2" ht="21" hidden="1" customHeight="1">
      <c r="A7" s="66"/>
      <c r="B7" s="66"/>
      <c r="C7" s="65"/>
      <c r="D7" s="65"/>
      <c r="E7" s="65"/>
      <c r="F7" s="65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ht="21" hidden="1" customHeight="1">
      <c r="A8" s="66"/>
      <c r="B8" s="66"/>
      <c r="C8" s="65"/>
      <c r="D8" s="65"/>
      <c r="E8" s="65"/>
      <c r="F8" s="65"/>
      <c r="G8" s="59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ht="21" hidden="1" customHeight="1">
      <c r="A9" s="66"/>
      <c r="B9" s="66"/>
      <c r="C9" s="65"/>
      <c r="D9" s="65"/>
      <c r="E9" s="65"/>
      <c r="F9" s="65"/>
      <c r="U9" s="59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ht="21" hidden="1" customHeight="1">
      <c r="A10" s="66"/>
      <c r="B10" s="66"/>
      <c r="C10" s="65"/>
      <c r="D10" s="65"/>
      <c r="E10" s="65"/>
      <c r="F10" s="65"/>
      <c r="U10" s="59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ht="21" hidden="1" customHeight="1">
      <c r="A11" s="66"/>
      <c r="B11" s="66"/>
      <c r="C11" s="65"/>
      <c r="D11" s="65"/>
      <c r="E11" s="65"/>
      <c r="F11" s="65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ht="21" hidden="1" customHeight="1">
      <c r="A12" s="66"/>
      <c r="B12" s="66"/>
      <c r="C12" s="65"/>
      <c r="D12" s="65"/>
      <c r="E12" s="65"/>
      <c r="F12" s="65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ht="21" hidden="1" customHeight="1">
      <c r="A13" s="66"/>
      <c r="B13" s="66"/>
      <c r="C13" s="65"/>
      <c r="D13" s="65"/>
      <c r="E13" s="65"/>
      <c r="F13" s="65"/>
      <c r="G13" s="59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ht="21" hidden="1" customHeight="1">
      <c r="A14" s="66"/>
      <c r="B14" s="66"/>
      <c r="C14" s="65"/>
      <c r="D14" s="65"/>
      <c r="E14" s="65"/>
      <c r="F14" s="65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ht="21" customHeight="1">
      <c r="A15" s="208" t="s">
        <v>372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ht="13.5" customHeight="1">
      <c r="P16" s="25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ht="61.5" customHeight="1">
      <c r="A17" s="58" t="s">
        <v>127</v>
      </c>
      <c r="B17" s="58" t="s">
        <v>347</v>
      </c>
      <c r="C17" s="62" t="s">
        <v>63</v>
      </c>
      <c r="D17" s="62" t="s">
        <v>64</v>
      </c>
      <c r="E17" s="63"/>
      <c r="F17" s="62" t="s">
        <v>25</v>
      </c>
      <c r="G17" s="64" t="s">
        <v>225</v>
      </c>
      <c r="H17" s="173" t="s">
        <v>114</v>
      </c>
      <c r="I17" s="162" t="s">
        <v>185</v>
      </c>
      <c r="J17" s="57"/>
      <c r="L17" s="4" t="s">
        <v>339</v>
      </c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ht="21" customHeight="1">
      <c r="A18" s="60">
        <v>1</v>
      </c>
      <c r="B18" s="60">
        <v>1</v>
      </c>
      <c r="C18" s="59" t="s">
        <v>65</v>
      </c>
      <c r="D18" s="59" t="s">
        <v>56</v>
      </c>
      <c r="E18" s="60" t="s">
        <v>66</v>
      </c>
      <c r="F18" s="59" t="s">
        <v>67</v>
      </c>
      <c r="G18" s="60"/>
      <c r="H18" s="82">
        <v>25</v>
      </c>
      <c r="I18" s="14" t="str">
        <f>E18&amp; "- " &amp; F18</f>
        <v>SARC- Mizfits</v>
      </c>
      <c r="K18" s="210" t="s">
        <v>26</v>
      </c>
      <c r="L18" s="210"/>
      <c r="M18" s="210"/>
      <c r="N18" s="210"/>
      <c r="O18" s="210"/>
      <c r="P18" s="210" t="s">
        <v>26</v>
      </c>
      <c r="V18" s="207" t="s">
        <v>188</v>
      </c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ht="21" customHeight="1">
      <c r="A19" s="60">
        <v>2</v>
      </c>
      <c r="B19" s="60">
        <v>2</v>
      </c>
      <c r="C19" s="59" t="s">
        <v>124</v>
      </c>
      <c r="D19" s="59" t="s">
        <v>56</v>
      </c>
      <c r="E19" s="60" t="s">
        <v>66</v>
      </c>
      <c r="F19" s="59" t="s">
        <v>68</v>
      </c>
      <c r="G19" s="60"/>
      <c r="H19" s="82">
        <v>1</v>
      </c>
      <c r="I19" s="14" t="str">
        <f t="shared" ref="I19:I39" si="0">E19&amp; "- " &amp; F19</f>
        <v>SARC- Volleywood</v>
      </c>
      <c r="K19" s="210" t="s">
        <v>317</v>
      </c>
      <c r="L19" s="6">
        <v>1</v>
      </c>
      <c r="M19" s="7">
        <v>2</v>
      </c>
      <c r="N19" s="7">
        <v>3</v>
      </c>
      <c r="O19" s="8">
        <v>4</v>
      </c>
      <c r="P19" s="210" t="s">
        <v>321</v>
      </c>
      <c r="Q19" s="12">
        <v>5</v>
      </c>
      <c r="R19" s="13">
        <v>6</v>
      </c>
      <c r="S19" s="10">
        <v>7</v>
      </c>
      <c r="T19" s="11">
        <v>8</v>
      </c>
      <c r="V19" s="207" t="s">
        <v>153</v>
      </c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:32" ht="21" customHeight="1">
      <c r="A20" s="60">
        <v>3</v>
      </c>
      <c r="B20" s="60">
        <v>3</v>
      </c>
      <c r="C20" s="59" t="s">
        <v>69</v>
      </c>
      <c r="D20" s="59" t="s">
        <v>56</v>
      </c>
      <c r="E20" s="60" t="s">
        <v>66</v>
      </c>
      <c r="F20" s="59" t="s">
        <v>70</v>
      </c>
      <c r="G20" s="60"/>
      <c r="H20" s="82">
        <v>28</v>
      </c>
      <c r="I20" s="14" t="str">
        <f t="shared" si="0"/>
        <v>SARC- Sets on the Beach</v>
      </c>
      <c r="K20" s="210" t="s">
        <v>318</v>
      </c>
      <c r="L20" s="9">
        <v>9</v>
      </c>
      <c r="M20" s="10">
        <v>10</v>
      </c>
      <c r="N20" s="10">
        <v>11</v>
      </c>
      <c r="O20" s="11">
        <v>12</v>
      </c>
      <c r="P20" s="210" t="s">
        <v>322</v>
      </c>
      <c r="Q20" s="9">
        <v>13</v>
      </c>
      <c r="R20" s="10">
        <v>14</v>
      </c>
      <c r="S20" s="10">
        <v>15</v>
      </c>
      <c r="T20" s="11">
        <v>16</v>
      </c>
      <c r="V20" s="207" t="s">
        <v>251</v>
      </c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2" ht="21" customHeight="1">
      <c r="A21" s="60">
        <v>4</v>
      </c>
      <c r="B21" s="60">
        <v>4</v>
      </c>
      <c r="C21" s="59" t="s">
        <v>71</v>
      </c>
      <c r="D21" s="59" t="s">
        <v>56</v>
      </c>
      <c r="E21" s="60" t="s">
        <v>66</v>
      </c>
      <c r="F21" s="59" t="s">
        <v>72</v>
      </c>
      <c r="G21" s="60"/>
      <c r="H21" s="82">
        <v>19</v>
      </c>
      <c r="I21" s="14" t="str">
        <f t="shared" si="0"/>
        <v>SARC- Sand Diggers</v>
      </c>
      <c r="K21" s="210" t="s">
        <v>319</v>
      </c>
      <c r="L21" s="9">
        <v>17</v>
      </c>
      <c r="M21" s="10">
        <v>18</v>
      </c>
      <c r="N21" s="10">
        <v>19</v>
      </c>
      <c r="O21" s="11">
        <v>20</v>
      </c>
      <c r="P21" s="210" t="s">
        <v>323</v>
      </c>
      <c r="Q21" s="9">
        <v>21</v>
      </c>
      <c r="R21" s="10">
        <v>22</v>
      </c>
      <c r="S21" s="10">
        <v>23</v>
      </c>
      <c r="T21" s="11">
        <v>24</v>
      </c>
      <c r="V21" s="207" t="s">
        <v>313</v>
      </c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ht="21" customHeight="1">
      <c r="A22" s="60">
        <v>5</v>
      </c>
      <c r="B22" s="60">
        <v>5</v>
      </c>
      <c r="C22" s="59" t="s">
        <v>73</v>
      </c>
      <c r="D22" s="59" t="s">
        <v>56</v>
      </c>
      <c r="E22" s="60" t="s">
        <v>66</v>
      </c>
      <c r="F22" s="59" t="s">
        <v>128</v>
      </c>
      <c r="G22" s="60"/>
      <c r="H22" s="82">
        <v>20</v>
      </c>
      <c r="I22" s="14" t="str">
        <f t="shared" si="0"/>
        <v>SARC- I'd Hit That</v>
      </c>
      <c r="K22" s="210" t="s">
        <v>320</v>
      </c>
      <c r="L22" s="9">
        <v>25</v>
      </c>
      <c r="M22" s="10">
        <v>26</v>
      </c>
      <c r="N22" s="10">
        <v>27</v>
      </c>
      <c r="O22" s="11">
        <v>28</v>
      </c>
      <c r="P22" s="210" t="s">
        <v>324</v>
      </c>
      <c r="Q22" s="9">
        <v>29</v>
      </c>
      <c r="R22" s="10">
        <v>30</v>
      </c>
      <c r="S22" s="10">
        <v>31</v>
      </c>
      <c r="T22" s="11">
        <v>32</v>
      </c>
      <c r="V22" s="207" t="s">
        <v>236</v>
      </c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2" ht="21" customHeight="1">
      <c r="A23" s="60">
        <v>6</v>
      </c>
      <c r="B23" s="60">
        <v>6</v>
      </c>
      <c r="C23" s="207" t="s">
        <v>338</v>
      </c>
      <c r="D23" s="59" t="s">
        <v>56</v>
      </c>
      <c r="E23" s="60" t="s">
        <v>66</v>
      </c>
      <c r="F23" s="59" t="s">
        <v>74</v>
      </c>
      <c r="G23" s="60"/>
      <c r="H23" s="82">
        <v>10</v>
      </c>
      <c r="I23" s="14" t="str">
        <f t="shared" si="0"/>
        <v>SARC- Raleigh Brawl</v>
      </c>
      <c r="V23" s="207" t="s">
        <v>160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ht="21" customHeight="1">
      <c r="A24" s="60">
        <v>7</v>
      </c>
      <c r="B24" s="60">
        <v>7</v>
      </c>
      <c r="C24" s="59" t="s">
        <v>125</v>
      </c>
      <c r="D24" s="59" t="s">
        <v>56</v>
      </c>
      <c r="E24" s="60" t="s">
        <v>66</v>
      </c>
      <c r="F24" s="59" t="s">
        <v>75</v>
      </c>
      <c r="G24" s="60"/>
      <c r="H24" s="82">
        <v>31</v>
      </c>
      <c r="I24" s="14" t="str">
        <f t="shared" si="0"/>
        <v>SARC- Dirt Devils</v>
      </c>
      <c r="J24" s="4" t="s">
        <v>373</v>
      </c>
      <c r="K24" s="59"/>
      <c r="L24" s="188" t="s">
        <v>374</v>
      </c>
      <c r="V24" s="207" t="s">
        <v>144</v>
      </c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2" ht="21" customHeight="1">
      <c r="A25" s="60">
        <v>8</v>
      </c>
      <c r="B25" s="60">
        <v>8</v>
      </c>
      <c r="C25" s="59" t="s">
        <v>76</v>
      </c>
      <c r="D25" s="59" t="s">
        <v>56</v>
      </c>
      <c r="E25" s="60" t="s">
        <v>66</v>
      </c>
      <c r="F25" s="59" t="s">
        <v>77</v>
      </c>
      <c r="G25" s="60"/>
      <c r="H25" s="82">
        <v>9</v>
      </c>
      <c r="I25" s="14" t="str">
        <f t="shared" si="0"/>
        <v>SARC- Good Bumps, Nice Sets</v>
      </c>
      <c r="K25" s="210" t="s">
        <v>26</v>
      </c>
      <c r="L25" s="210"/>
      <c r="M25" s="210"/>
      <c r="N25" s="210"/>
      <c r="O25" s="210"/>
      <c r="P25" s="210" t="s">
        <v>26</v>
      </c>
      <c r="Q25" s="59"/>
      <c r="T25" s="59"/>
      <c r="V25" s="207" t="s">
        <v>133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1:32" ht="21" customHeight="1">
      <c r="A26" s="60">
        <v>9</v>
      </c>
      <c r="B26" s="60">
        <v>9</v>
      </c>
      <c r="C26" s="59" t="s">
        <v>78</v>
      </c>
      <c r="D26" s="59" t="s">
        <v>56</v>
      </c>
      <c r="E26" s="60" t="s">
        <v>66</v>
      </c>
      <c r="F26" s="59" t="s">
        <v>134</v>
      </c>
      <c r="G26" s="60"/>
      <c r="H26" s="82">
        <v>27</v>
      </c>
      <c r="I26" s="14" t="str">
        <f t="shared" si="0"/>
        <v>SARC- Here for Beer</v>
      </c>
      <c r="J26" s="59"/>
      <c r="K26" s="59"/>
      <c r="L26" s="59" t="s">
        <v>241</v>
      </c>
      <c r="M26" s="59" t="s">
        <v>241</v>
      </c>
      <c r="N26" s="59" t="s">
        <v>241</v>
      </c>
      <c r="O26" s="59" t="s">
        <v>241</v>
      </c>
      <c r="P26" s="59"/>
      <c r="Q26" s="59" t="s">
        <v>242</v>
      </c>
      <c r="R26" s="59" t="s">
        <v>242</v>
      </c>
      <c r="S26" s="59" t="s">
        <v>243</v>
      </c>
      <c r="T26" s="59" t="s">
        <v>243</v>
      </c>
      <c r="V26" s="57" t="s">
        <v>155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:32" ht="21" customHeight="1">
      <c r="A27" s="60">
        <v>10</v>
      </c>
      <c r="B27" s="60">
        <v>10</v>
      </c>
      <c r="C27" s="59" t="s">
        <v>79</v>
      </c>
      <c r="D27" s="59" t="s">
        <v>56</v>
      </c>
      <c r="E27" s="60" t="s">
        <v>66</v>
      </c>
      <c r="F27" s="59" t="s">
        <v>135</v>
      </c>
      <c r="G27" s="60"/>
      <c r="H27" s="82">
        <v>26</v>
      </c>
      <c r="I27" s="14" t="str">
        <f t="shared" si="0"/>
        <v xml:space="preserve">SARC- Mojo Risin </v>
      </c>
      <c r="J27" s="210" t="s">
        <v>329</v>
      </c>
      <c r="K27" s="210" t="s">
        <v>317</v>
      </c>
      <c r="L27" s="163" t="s">
        <v>144</v>
      </c>
      <c r="M27" s="214" t="s">
        <v>236</v>
      </c>
      <c r="N27" s="214" t="s">
        <v>133</v>
      </c>
      <c r="O27" s="214" t="s">
        <v>155</v>
      </c>
      <c r="P27" s="210" t="s">
        <v>321</v>
      </c>
      <c r="Q27" s="214" t="s">
        <v>153</v>
      </c>
      <c r="R27" s="214" t="s">
        <v>160</v>
      </c>
      <c r="S27" s="214" t="s">
        <v>251</v>
      </c>
      <c r="T27" s="214" t="s">
        <v>313</v>
      </c>
      <c r="U27" s="152" t="s">
        <v>190</v>
      </c>
      <c r="V27" s="207" t="s">
        <v>252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1:32" ht="21" customHeight="1">
      <c r="A28" s="65">
        <v>11</v>
      </c>
      <c r="B28" s="60">
        <v>11</v>
      </c>
      <c r="C28" s="66" t="s">
        <v>80</v>
      </c>
      <c r="D28" s="66" t="s">
        <v>56</v>
      </c>
      <c r="E28" s="65" t="s">
        <v>66</v>
      </c>
      <c r="F28" s="66" t="s">
        <v>81</v>
      </c>
      <c r="G28" s="65"/>
      <c r="H28" s="82">
        <v>17</v>
      </c>
      <c r="I28" s="14" t="str">
        <f t="shared" si="0"/>
        <v>SARC- Notorious D.I.G.</v>
      </c>
      <c r="J28" s="210" t="s">
        <v>330</v>
      </c>
      <c r="K28" s="210" t="s">
        <v>318</v>
      </c>
      <c r="L28" s="181" t="s">
        <v>150</v>
      </c>
      <c r="M28" s="219" t="s">
        <v>148</v>
      </c>
      <c r="N28" s="219" t="s">
        <v>250</v>
      </c>
      <c r="O28" s="181" t="s">
        <v>156</v>
      </c>
      <c r="P28" s="210" t="s">
        <v>322</v>
      </c>
      <c r="Q28" s="219" t="s">
        <v>161</v>
      </c>
      <c r="R28" s="219" t="s">
        <v>162</v>
      </c>
      <c r="S28" s="219" t="s">
        <v>157</v>
      </c>
      <c r="T28" s="219" t="s">
        <v>239</v>
      </c>
      <c r="U28" s="157" t="s">
        <v>215</v>
      </c>
      <c r="V28" s="207" t="s">
        <v>146</v>
      </c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ht="21" customHeight="1">
      <c r="A29" s="159">
        <v>12</v>
      </c>
      <c r="B29" s="159">
        <v>12</v>
      </c>
      <c r="C29" s="160" t="s">
        <v>82</v>
      </c>
      <c r="D29" s="161" t="s">
        <v>56</v>
      </c>
      <c r="E29" s="159" t="s">
        <v>66</v>
      </c>
      <c r="F29" s="66" t="s">
        <v>223</v>
      </c>
      <c r="G29" s="65"/>
      <c r="H29" s="82">
        <v>11</v>
      </c>
      <c r="I29" s="14" t="str">
        <f t="shared" si="0"/>
        <v>SARC- Unprotected Sets</v>
      </c>
      <c r="J29" s="210" t="s">
        <v>331</v>
      </c>
      <c r="K29" s="210" t="s">
        <v>319</v>
      </c>
      <c r="L29" s="218" t="s">
        <v>152</v>
      </c>
      <c r="M29" s="223" t="s">
        <v>159</v>
      </c>
      <c r="N29" s="165" t="s">
        <v>146</v>
      </c>
      <c r="O29" s="218" t="s">
        <v>147</v>
      </c>
      <c r="P29" s="210" t="s">
        <v>323</v>
      </c>
      <c r="Q29" s="218" t="s">
        <v>154</v>
      </c>
      <c r="R29" s="218" t="s">
        <v>142</v>
      </c>
      <c r="S29" s="218" t="s">
        <v>252</v>
      </c>
      <c r="T29" s="218" t="s">
        <v>306</v>
      </c>
      <c r="U29" s="155" t="s">
        <v>213</v>
      </c>
      <c r="V29" s="207" t="s">
        <v>147</v>
      </c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:32" s="59" customFormat="1" ht="21" customHeight="1">
      <c r="A30" s="65">
        <v>13</v>
      </c>
      <c r="B30" s="72">
        <v>13</v>
      </c>
      <c r="C30" s="69" t="s">
        <v>224</v>
      </c>
      <c r="D30" s="73" t="s">
        <v>56</v>
      </c>
      <c r="E30" s="72" t="s">
        <v>66</v>
      </c>
      <c r="F30" s="57" t="s">
        <v>253</v>
      </c>
      <c r="G30" s="61"/>
      <c r="H30" s="102">
        <v>23</v>
      </c>
      <c r="I30" s="14" t="str">
        <f t="shared" si="0"/>
        <v>SARC- $et for Life</v>
      </c>
      <c r="J30" s="210" t="s">
        <v>332</v>
      </c>
      <c r="K30" s="210" t="s">
        <v>320</v>
      </c>
      <c r="L30" s="166" t="s">
        <v>143</v>
      </c>
      <c r="M30" s="221" t="s">
        <v>151</v>
      </c>
      <c r="N30" s="167" t="s">
        <v>137</v>
      </c>
      <c r="O30" s="166" t="s">
        <v>145</v>
      </c>
      <c r="P30" s="210" t="s">
        <v>324</v>
      </c>
      <c r="Q30" s="221" t="s">
        <v>138</v>
      </c>
      <c r="R30" s="221" t="s">
        <v>158</v>
      </c>
      <c r="S30" s="221" t="s">
        <v>149</v>
      </c>
      <c r="T30" s="221" t="s">
        <v>304</v>
      </c>
      <c r="U30" s="153" t="s">
        <v>214</v>
      </c>
      <c r="V30" s="207" t="s">
        <v>154</v>
      </c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2" ht="21" customHeight="1">
      <c r="A31" s="159">
        <v>14</v>
      </c>
      <c r="B31" s="60">
        <v>1</v>
      </c>
      <c r="C31" s="68" t="s">
        <v>83</v>
      </c>
      <c r="D31" s="68" t="s">
        <v>84</v>
      </c>
      <c r="E31" s="70" t="s">
        <v>102</v>
      </c>
      <c r="F31" s="68" t="s">
        <v>221</v>
      </c>
      <c r="G31" s="60"/>
      <c r="H31" s="82">
        <v>7</v>
      </c>
      <c r="I31" s="14" t="str">
        <f t="shared" si="0"/>
        <v>LKP- Pass It Around</v>
      </c>
      <c r="V31" s="207" t="s">
        <v>152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2" ht="21" customHeight="1">
      <c r="A32" s="65">
        <v>15</v>
      </c>
      <c r="B32" s="60">
        <v>2</v>
      </c>
      <c r="C32" s="68" t="s">
        <v>85</v>
      </c>
      <c r="D32" s="68" t="s">
        <v>84</v>
      </c>
      <c r="E32" s="70" t="s">
        <v>102</v>
      </c>
      <c r="F32" s="68" t="s">
        <v>86</v>
      </c>
      <c r="G32" s="60"/>
      <c r="H32" s="82">
        <v>5</v>
      </c>
      <c r="I32" s="14" t="str">
        <f t="shared" si="0"/>
        <v>LKP- Will Play for Sets</v>
      </c>
      <c r="N32" s="207"/>
      <c r="V32" s="207" t="s">
        <v>306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ht="21" customHeight="1">
      <c r="A33" s="159">
        <v>16</v>
      </c>
      <c r="B33" s="60">
        <v>3</v>
      </c>
      <c r="C33" s="68" t="s">
        <v>87</v>
      </c>
      <c r="D33" s="68" t="s">
        <v>84</v>
      </c>
      <c r="E33" s="70" t="s">
        <v>102</v>
      </c>
      <c r="F33" s="68" t="s">
        <v>222</v>
      </c>
      <c r="G33" s="60"/>
      <c r="H33" s="82">
        <v>2</v>
      </c>
      <c r="I33" s="14" t="str">
        <f t="shared" si="0"/>
        <v>LKP- Bumpn' Uglies</v>
      </c>
      <c r="J33" s="86" t="s">
        <v>333</v>
      </c>
      <c r="M33" s="207"/>
      <c r="N33" s="207"/>
      <c r="Q33" s="207"/>
      <c r="R33" s="207"/>
      <c r="V33" s="207" t="s">
        <v>142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2" ht="21" customHeight="1">
      <c r="A34" s="65">
        <v>17</v>
      </c>
      <c r="B34" s="60">
        <v>4</v>
      </c>
      <c r="C34" s="68" t="s">
        <v>88</v>
      </c>
      <c r="D34" s="68" t="s">
        <v>84</v>
      </c>
      <c r="E34" s="70" t="s">
        <v>102</v>
      </c>
      <c r="F34" s="68" t="s">
        <v>89</v>
      </c>
      <c r="G34" s="60"/>
      <c r="H34" s="82">
        <v>21</v>
      </c>
      <c r="I34" s="14" t="str">
        <f t="shared" si="0"/>
        <v>LKP- Casual Sets</v>
      </c>
      <c r="J34" s="156" t="s">
        <v>334</v>
      </c>
      <c r="M34" s="207"/>
      <c r="V34" s="57" t="s">
        <v>159</v>
      </c>
    </row>
    <row r="35" spans="1:32" ht="21" customHeight="1">
      <c r="A35" s="159">
        <v>18</v>
      </c>
      <c r="B35" s="60">
        <v>5</v>
      </c>
      <c r="C35" s="67" t="s">
        <v>90</v>
      </c>
      <c r="D35" s="68" t="s">
        <v>84</v>
      </c>
      <c r="E35" s="70" t="s">
        <v>102</v>
      </c>
      <c r="F35" s="68" t="s">
        <v>91</v>
      </c>
      <c r="G35" s="60"/>
      <c r="H35" s="82">
        <v>4</v>
      </c>
      <c r="I35" s="14" t="str">
        <f t="shared" si="0"/>
        <v>LKP- Air Vectors</v>
      </c>
      <c r="J35" s="158" t="s">
        <v>335</v>
      </c>
      <c r="N35" s="207"/>
      <c r="V35" s="207" t="s">
        <v>148</v>
      </c>
    </row>
    <row r="36" spans="1:32" ht="21" customHeight="1">
      <c r="A36" s="65">
        <v>19</v>
      </c>
      <c r="B36" s="61">
        <v>6</v>
      </c>
      <c r="C36" s="69" t="s">
        <v>92</v>
      </c>
      <c r="D36" s="69" t="s">
        <v>84</v>
      </c>
      <c r="E36" s="71" t="s">
        <v>102</v>
      </c>
      <c r="F36" s="69" t="s">
        <v>126</v>
      </c>
      <c r="G36" s="61"/>
      <c r="H36" s="82">
        <v>22</v>
      </c>
      <c r="I36" s="14" t="str">
        <f t="shared" si="0"/>
        <v>LKP- Block You Like a Hurricane</v>
      </c>
      <c r="J36" s="154" t="s">
        <v>336</v>
      </c>
      <c r="N36" s="207"/>
      <c r="Q36" s="207"/>
      <c r="V36" s="207" t="s">
        <v>161</v>
      </c>
    </row>
    <row r="37" spans="1:32" ht="21" customHeight="1">
      <c r="A37" s="159">
        <v>20</v>
      </c>
      <c r="B37" s="65">
        <v>1</v>
      </c>
      <c r="C37" s="67" t="s">
        <v>93</v>
      </c>
      <c r="D37" s="67" t="s">
        <v>60</v>
      </c>
      <c r="E37" s="74" t="s">
        <v>104</v>
      </c>
      <c r="F37" s="84" t="s">
        <v>140</v>
      </c>
      <c r="G37" s="60"/>
      <c r="H37" s="82">
        <v>3</v>
      </c>
      <c r="I37" s="14" t="str">
        <f t="shared" si="0"/>
        <v>SO- Kiss My Ace</v>
      </c>
      <c r="V37" s="207" t="s">
        <v>157</v>
      </c>
    </row>
    <row r="38" spans="1:32" s="59" customFormat="1" ht="21" customHeight="1">
      <c r="A38" s="65">
        <v>21</v>
      </c>
      <c r="B38" s="61">
        <v>2</v>
      </c>
      <c r="C38" s="69" t="s">
        <v>101</v>
      </c>
      <c r="D38" s="69" t="s">
        <v>60</v>
      </c>
      <c r="E38" s="75" t="s">
        <v>104</v>
      </c>
      <c r="F38" s="69" t="s">
        <v>62</v>
      </c>
      <c r="G38" s="61"/>
      <c r="H38" s="82">
        <v>29</v>
      </c>
      <c r="I38" s="14" t="str">
        <f t="shared" si="0"/>
        <v>SO- Team Kona</v>
      </c>
      <c r="V38" s="207" t="s">
        <v>150</v>
      </c>
    </row>
    <row r="39" spans="1:32" ht="21" customHeight="1">
      <c r="A39" s="159">
        <v>22</v>
      </c>
      <c r="B39" s="60">
        <v>1</v>
      </c>
      <c r="C39" s="67" t="s">
        <v>218</v>
      </c>
      <c r="D39" s="68" t="s">
        <v>58</v>
      </c>
      <c r="E39" s="70" t="s">
        <v>103</v>
      </c>
      <c r="F39" s="84" t="s">
        <v>136</v>
      </c>
      <c r="G39" s="74"/>
      <c r="H39" s="82">
        <v>12</v>
      </c>
      <c r="I39" s="14" t="str">
        <f t="shared" si="0"/>
        <v>CT- Concrete Feet</v>
      </c>
      <c r="J39" s="4" t="s">
        <v>308</v>
      </c>
      <c r="K39" s="207"/>
      <c r="L39" s="188" t="s">
        <v>309</v>
      </c>
      <c r="M39" s="207"/>
      <c r="N39" s="207"/>
      <c r="O39" s="207"/>
      <c r="P39" s="207"/>
      <c r="Q39" s="207"/>
      <c r="V39" s="207" t="s">
        <v>162</v>
      </c>
    </row>
    <row r="40" spans="1:32" ht="21" customHeight="1">
      <c r="A40" s="159">
        <v>22</v>
      </c>
      <c r="B40" s="60">
        <v>1</v>
      </c>
      <c r="C40" s="67" t="s">
        <v>337</v>
      </c>
      <c r="D40" s="209" t="s">
        <v>58</v>
      </c>
      <c r="E40" s="70" t="s">
        <v>103</v>
      </c>
      <c r="F40" s="84" t="s">
        <v>312</v>
      </c>
      <c r="G40" s="74"/>
      <c r="H40" s="82">
        <v>8</v>
      </c>
      <c r="I40" s="14" t="str">
        <f t="shared" ref="I40" si="1">E40&amp; "- " &amp; F40</f>
        <v>CT- Spikological Warfare</v>
      </c>
      <c r="J40" s="207"/>
      <c r="K40" s="210" t="s">
        <v>26</v>
      </c>
      <c r="L40" s="210"/>
      <c r="M40" s="210"/>
      <c r="N40" s="210"/>
      <c r="O40" s="210"/>
      <c r="P40" s="210" t="s">
        <v>26</v>
      </c>
      <c r="Q40" s="207"/>
      <c r="V40" s="207" t="s">
        <v>156</v>
      </c>
    </row>
    <row r="41" spans="1:32" ht="21" customHeight="1">
      <c r="A41" s="159">
        <v>24</v>
      </c>
      <c r="B41" s="61">
        <v>3</v>
      </c>
      <c r="C41" s="69" t="s">
        <v>216</v>
      </c>
      <c r="D41" s="69" t="s">
        <v>58</v>
      </c>
      <c r="E41" s="71" t="s">
        <v>103</v>
      </c>
      <c r="F41" s="69" t="s">
        <v>305</v>
      </c>
      <c r="G41" s="61"/>
      <c r="H41" s="82">
        <v>32</v>
      </c>
      <c r="I41" s="14" t="str">
        <f t="shared" ref="I41:I49" si="2">E41&amp; "- " &amp; F41</f>
        <v>CT- Volley Llamas</v>
      </c>
      <c r="J41" s="207"/>
      <c r="K41" s="207"/>
      <c r="L41" s="207" t="s">
        <v>241</v>
      </c>
      <c r="M41" s="207" t="s">
        <v>241</v>
      </c>
      <c r="N41" s="207" t="s">
        <v>241</v>
      </c>
      <c r="O41" s="207" t="s">
        <v>241</v>
      </c>
      <c r="P41" s="207"/>
      <c r="Q41" s="207" t="s">
        <v>242</v>
      </c>
      <c r="R41" s="207" t="s">
        <v>242</v>
      </c>
      <c r="S41" s="207" t="s">
        <v>243</v>
      </c>
      <c r="T41" s="207" t="s">
        <v>243</v>
      </c>
      <c r="V41" s="207" t="s">
        <v>250</v>
      </c>
    </row>
    <row r="42" spans="1:32" ht="21" customHeight="1">
      <c r="A42" s="65">
        <v>25</v>
      </c>
      <c r="B42" s="65">
        <v>1</v>
      </c>
      <c r="C42" s="77" t="s">
        <v>349</v>
      </c>
      <c r="D42" s="68" t="s">
        <v>57</v>
      </c>
      <c r="E42" s="70" t="s">
        <v>18</v>
      </c>
      <c r="F42" s="84" t="s">
        <v>141</v>
      </c>
      <c r="G42" s="60"/>
      <c r="H42" s="82">
        <v>15</v>
      </c>
      <c r="I42" s="14" t="str">
        <f t="shared" si="2"/>
        <v>GS- 50 Shades of Greystone</v>
      </c>
      <c r="J42" s="210" t="s">
        <v>329</v>
      </c>
      <c r="K42" s="210" t="s">
        <v>317</v>
      </c>
      <c r="L42" s="214" t="s">
        <v>132</v>
      </c>
      <c r="M42" s="214" t="s">
        <v>252</v>
      </c>
      <c r="N42" s="214" t="s">
        <v>307</v>
      </c>
      <c r="O42" s="214" t="s">
        <v>144</v>
      </c>
      <c r="P42" s="210" t="s">
        <v>321</v>
      </c>
      <c r="Q42" s="187" t="s">
        <v>227</v>
      </c>
      <c r="R42" s="214" t="s">
        <v>229</v>
      </c>
      <c r="S42" s="214" t="s">
        <v>160</v>
      </c>
      <c r="T42" s="214" t="s">
        <v>133</v>
      </c>
      <c r="V42" s="57" t="s">
        <v>239</v>
      </c>
    </row>
    <row r="43" spans="1:32" ht="21" customHeight="1">
      <c r="A43" s="159">
        <v>26</v>
      </c>
      <c r="B43" s="60">
        <v>2</v>
      </c>
      <c r="C43" s="68" t="s">
        <v>94</v>
      </c>
      <c r="D43" s="68" t="s">
        <v>57</v>
      </c>
      <c r="E43" s="70" t="s">
        <v>18</v>
      </c>
      <c r="F43" s="68" t="s">
        <v>220</v>
      </c>
      <c r="G43" s="60"/>
      <c r="H43" s="82">
        <v>16</v>
      </c>
      <c r="I43" s="14" t="str">
        <f t="shared" si="2"/>
        <v>GS- El Toro's Revenge</v>
      </c>
      <c r="J43" s="210" t="s">
        <v>330</v>
      </c>
      <c r="K43" s="210" t="s">
        <v>318</v>
      </c>
      <c r="L43" s="181" t="s">
        <v>232</v>
      </c>
      <c r="M43" s="181" t="s">
        <v>138</v>
      </c>
      <c r="N43" s="181" t="s">
        <v>304</v>
      </c>
      <c r="O43" s="181" t="s">
        <v>130</v>
      </c>
      <c r="P43" s="210" t="s">
        <v>322</v>
      </c>
      <c r="Q43" s="219" t="s">
        <v>142</v>
      </c>
      <c r="R43" s="219" t="s">
        <v>162</v>
      </c>
      <c r="S43" s="229" t="s">
        <v>159</v>
      </c>
      <c r="T43" s="181" t="s">
        <v>350</v>
      </c>
      <c r="V43" s="207" t="s">
        <v>304</v>
      </c>
    </row>
    <row r="44" spans="1:32" ht="21" customHeight="1">
      <c r="A44" s="65">
        <v>27</v>
      </c>
      <c r="B44" s="65">
        <v>3</v>
      </c>
      <c r="C44" s="68" t="s">
        <v>95</v>
      </c>
      <c r="D44" s="68" t="s">
        <v>57</v>
      </c>
      <c r="E44" s="70" t="s">
        <v>18</v>
      </c>
      <c r="F44" s="68" t="s">
        <v>96</v>
      </c>
      <c r="G44" s="60"/>
      <c r="H44" s="82">
        <v>30</v>
      </c>
      <c r="I44" s="14" t="str">
        <f t="shared" si="2"/>
        <v>GS- Rhymes with Stupid</v>
      </c>
      <c r="J44" s="210" t="s">
        <v>331</v>
      </c>
      <c r="K44" s="210" t="s">
        <v>319</v>
      </c>
      <c r="L44" s="218" t="s">
        <v>148</v>
      </c>
      <c r="M44" s="218" t="s">
        <v>146</v>
      </c>
      <c r="N44" s="218" t="s">
        <v>234</v>
      </c>
      <c r="O44" s="218" t="s">
        <v>228</v>
      </c>
      <c r="P44" s="210" t="s">
        <v>323</v>
      </c>
      <c r="Q44" s="218" t="s">
        <v>131</v>
      </c>
      <c r="R44" s="218" t="s">
        <v>236</v>
      </c>
      <c r="S44" s="218" t="s">
        <v>161</v>
      </c>
      <c r="T44" s="218" t="s">
        <v>351</v>
      </c>
      <c r="V44" s="207" t="s">
        <v>138</v>
      </c>
    </row>
    <row r="45" spans="1:32" ht="21" customHeight="1">
      <c r="A45" s="159">
        <v>28</v>
      </c>
      <c r="B45" s="65">
        <v>4</v>
      </c>
      <c r="C45" s="67" t="s">
        <v>217</v>
      </c>
      <c r="D45" s="67" t="s">
        <v>57</v>
      </c>
      <c r="E45" s="70" t="s">
        <v>18</v>
      </c>
      <c r="F45" s="209" t="s">
        <v>303</v>
      </c>
      <c r="G45" s="65"/>
      <c r="H45" s="82">
        <v>24</v>
      </c>
      <c r="I45" s="14" t="str">
        <f t="shared" si="2"/>
        <v>GS- Setsual Healing</v>
      </c>
      <c r="J45" s="210" t="s">
        <v>332</v>
      </c>
      <c r="K45" s="210" t="s">
        <v>320</v>
      </c>
      <c r="L45" s="221" t="s">
        <v>238</v>
      </c>
      <c r="M45" s="221" t="s">
        <v>143</v>
      </c>
      <c r="N45" s="222" t="s">
        <v>137</v>
      </c>
      <c r="O45" s="221" t="s">
        <v>149</v>
      </c>
      <c r="P45" s="210" t="s">
        <v>324</v>
      </c>
      <c r="Q45" s="221" t="s">
        <v>145</v>
      </c>
      <c r="R45" s="221" t="s">
        <v>231</v>
      </c>
      <c r="S45" s="221" t="s">
        <v>239</v>
      </c>
      <c r="T45" s="221" t="s">
        <v>158</v>
      </c>
      <c r="V45" s="207" t="s">
        <v>158</v>
      </c>
    </row>
    <row r="46" spans="1:32" ht="21" customHeight="1">
      <c r="A46" s="65">
        <v>29</v>
      </c>
      <c r="B46" s="61">
        <v>5</v>
      </c>
      <c r="C46" s="76" t="s">
        <v>219</v>
      </c>
      <c r="D46" s="69" t="s">
        <v>57</v>
      </c>
      <c r="E46" s="71" t="s">
        <v>18</v>
      </c>
      <c r="F46" s="69" t="s">
        <v>97</v>
      </c>
      <c r="G46" s="61"/>
      <c r="H46" s="82">
        <v>18</v>
      </c>
      <c r="I46" s="14" t="str">
        <f t="shared" si="2"/>
        <v>GS- Sand Gators</v>
      </c>
      <c r="J46" s="66"/>
      <c r="K46" s="66"/>
      <c r="M46" s="237"/>
      <c r="N46" s="237"/>
      <c r="O46" s="237"/>
      <c r="P46" s="237"/>
      <c r="Q46" s="237"/>
      <c r="R46" s="237"/>
      <c r="S46" s="237"/>
      <c r="T46" s="66"/>
      <c r="U46" s="66"/>
      <c r="V46" s="207" t="s">
        <v>145</v>
      </c>
    </row>
    <row r="47" spans="1:32" ht="21" customHeight="1">
      <c r="A47" s="159">
        <v>30</v>
      </c>
      <c r="B47" s="60">
        <v>1</v>
      </c>
      <c r="C47" s="67" t="s">
        <v>98</v>
      </c>
      <c r="D47" s="67" t="s">
        <v>59</v>
      </c>
      <c r="E47" s="70" t="s">
        <v>105</v>
      </c>
      <c r="F47" s="67" t="s">
        <v>99</v>
      </c>
      <c r="G47" s="60"/>
      <c r="H47" s="82">
        <v>6</v>
      </c>
      <c r="I47" s="14" t="str">
        <f t="shared" si="2"/>
        <v>NR- Six Pack Attack</v>
      </c>
      <c r="J47" s="65"/>
      <c r="K47" s="66"/>
      <c r="L47" s="66"/>
      <c r="M47" s="238"/>
      <c r="P47" s="238"/>
      <c r="Q47" s="238"/>
      <c r="R47" s="238"/>
      <c r="S47" s="238"/>
      <c r="T47" s="239"/>
      <c r="U47" s="66"/>
      <c r="V47" s="207" t="s">
        <v>143</v>
      </c>
    </row>
    <row r="48" spans="1:32" ht="21" customHeight="1">
      <c r="A48" s="65">
        <v>31</v>
      </c>
      <c r="B48" s="61">
        <v>2</v>
      </c>
      <c r="C48" s="69" t="s">
        <v>100</v>
      </c>
      <c r="D48" s="69" t="s">
        <v>59</v>
      </c>
      <c r="E48" s="71" t="s">
        <v>105</v>
      </c>
      <c r="F48" s="69" t="s">
        <v>226</v>
      </c>
      <c r="G48" s="61"/>
      <c r="H48" s="82">
        <v>13</v>
      </c>
      <c r="I48" s="14" t="str">
        <f t="shared" si="2"/>
        <v>NR- Hit That Thang</v>
      </c>
      <c r="J48" s="65"/>
      <c r="K48" s="66"/>
      <c r="L48" s="66"/>
      <c r="M48" s="238"/>
      <c r="N48" s="238"/>
      <c r="O48" s="238"/>
      <c r="P48" s="238"/>
      <c r="Q48" s="238"/>
      <c r="R48" s="238"/>
      <c r="S48" s="238"/>
      <c r="T48" s="239"/>
      <c r="U48" s="66"/>
      <c r="V48" s="207" t="s">
        <v>137</v>
      </c>
    </row>
    <row r="49" spans="1:22" ht="21" customHeight="1">
      <c r="A49" s="159">
        <v>32</v>
      </c>
      <c r="B49" s="65">
        <v>1</v>
      </c>
      <c r="C49" s="67" t="s">
        <v>107</v>
      </c>
      <c r="D49" s="67" t="s">
        <v>61</v>
      </c>
      <c r="E49" s="70" t="s">
        <v>106</v>
      </c>
      <c r="F49" s="67" t="s">
        <v>108</v>
      </c>
      <c r="G49" s="65"/>
      <c r="H49" s="82">
        <v>14</v>
      </c>
      <c r="I49" s="14" t="str">
        <f t="shared" si="2"/>
        <v>HG- Swingrays</v>
      </c>
      <c r="J49" s="4" t="s">
        <v>248</v>
      </c>
      <c r="V49" s="207" t="s">
        <v>151</v>
      </c>
    </row>
    <row r="50" spans="1:22" ht="21" customHeight="1">
      <c r="A50" s="232"/>
      <c r="B50" s="232"/>
      <c r="C50" s="231"/>
      <c r="D50" s="231"/>
      <c r="E50" s="232"/>
      <c r="F50" s="231"/>
      <c r="G50" s="232"/>
      <c r="H50" s="232"/>
      <c r="I50" s="235"/>
      <c r="L50" s="59" t="s">
        <v>241</v>
      </c>
      <c r="M50" s="59" t="s">
        <v>241</v>
      </c>
      <c r="N50" s="59" t="s">
        <v>241</v>
      </c>
      <c r="O50" s="59" t="s">
        <v>241</v>
      </c>
      <c r="Q50" s="59" t="s">
        <v>242</v>
      </c>
      <c r="R50" s="59" t="s">
        <v>242</v>
      </c>
      <c r="S50" s="59" t="s">
        <v>243</v>
      </c>
      <c r="T50" s="59" t="s">
        <v>243</v>
      </c>
      <c r="V50" s="207" t="s">
        <v>149</v>
      </c>
    </row>
    <row r="51" spans="1:22" ht="21" customHeight="1">
      <c r="A51" s="230"/>
      <c r="B51" s="234"/>
      <c r="C51" s="234"/>
      <c r="D51" s="234"/>
      <c r="E51" s="234"/>
      <c r="F51" s="234"/>
      <c r="G51" s="230"/>
      <c r="H51" s="230"/>
      <c r="I51" s="233"/>
      <c r="J51" s="210" t="s">
        <v>329</v>
      </c>
      <c r="K51" s="210" t="s">
        <v>317</v>
      </c>
      <c r="L51" s="163" t="s">
        <v>133</v>
      </c>
      <c r="M51" s="163" t="s">
        <v>132</v>
      </c>
      <c r="N51" s="163" t="s">
        <v>144</v>
      </c>
      <c r="O51" s="163" t="s">
        <v>227</v>
      </c>
      <c r="P51" s="210" t="s">
        <v>321</v>
      </c>
      <c r="Q51" s="163" t="s">
        <v>131</v>
      </c>
      <c r="R51" s="163" t="s">
        <v>160</v>
      </c>
      <c r="S51" s="163" t="s">
        <v>229</v>
      </c>
      <c r="T51" s="163" t="s">
        <v>230</v>
      </c>
      <c r="U51" s="152" t="s">
        <v>190</v>
      </c>
    </row>
    <row r="52" spans="1:22" ht="21" customHeight="1">
      <c r="A52" s="60"/>
      <c r="G52" s="60"/>
      <c r="J52" s="210" t="s">
        <v>330</v>
      </c>
      <c r="K52" s="210" t="s">
        <v>318</v>
      </c>
      <c r="L52" s="164" t="s">
        <v>252</v>
      </c>
      <c r="M52" s="164" t="s">
        <v>149</v>
      </c>
      <c r="N52" s="164" t="s">
        <v>231</v>
      </c>
      <c r="O52" s="164" t="s">
        <v>232</v>
      </c>
      <c r="P52" s="210" t="s">
        <v>322</v>
      </c>
      <c r="Q52" s="164" t="s">
        <v>139</v>
      </c>
      <c r="R52" s="164" t="s">
        <v>142</v>
      </c>
      <c r="S52" s="164" t="s">
        <v>237</v>
      </c>
      <c r="T52" s="120" t="s">
        <v>159</v>
      </c>
      <c r="U52" s="157" t="s">
        <v>215</v>
      </c>
    </row>
    <row r="53" spans="1:22" ht="21" customHeight="1">
      <c r="A53" s="65"/>
      <c r="G53" s="60"/>
      <c r="J53" s="210" t="s">
        <v>331</v>
      </c>
      <c r="K53" s="210" t="s">
        <v>319</v>
      </c>
      <c r="L53" s="165" t="s">
        <v>148</v>
      </c>
      <c r="M53" s="165" t="s">
        <v>228</v>
      </c>
      <c r="N53" s="165" t="s">
        <v>236</v>
      </c>
      <c r="O53" s="165" t="s">
        <v>146</v>
      </c>
      <c r="P53" s="210" t="s">
        <v>323</v>
      </c>
      <c r="Q53" s="165" t="s">
        <v>129</v>
      </c>
      <c r="R53" s="165" t="s">
        <v>234</v>
      </c>
      <c r="S53" s="165" t="s">
        <v>130</v>
      </c>
      <c r="T53" s="165" t="s">
        <v>235</v>
      </c>
      <c r="U53" s="155" t="s">
        <v>213</v>
      </c>
    </row>
    <row r="54" spans="1:22" ht="21" customHeight="1">
      <c r="A54" s="60"/>
      <c r="G54" s="60"/>
      <c r="J54" s="210" t="s">
        <v>332</v>
      </c>
      <c r="K54" s="210" t="s">
        <v>320</v>
      </c>
      <c r="L54" s="166" t="s">
        <v>143</v>
      </c>
      <c r="M54" s="166" t="s">
        <v>145</v>
      </c>
      <c r="N54" s="167" t="s">
        <v>137</v>
      </c>
      <c r="O54" s="166" t="s">
        <v>233</v>
      </c>
      <c r="P54" s="210" t="s">
        <v>324</v>
      </c>
      <c r="Q54" s="166" t="s">
        <v>238</v>
      </c>
      <c r="R54" s="166" t="s">
        <v>138</v>
      </c>
      <c r="S54" s="166" t="s">
        <v>239</v>
      </c>
      <c r="T54" s="166" t="s">
        <v>240</v>
      </c>
      <c r="U54" s="153" t="s">
        <v>214</v>
      </c>
    </row>
    <row r="55" spans="1:22" ht="21" customHeight="1">
      <c r="A55" s="65"/>
      <c r="M55" s="68"/>
      <c r="N55" s="68"/>
      <c r="O55" s="68"/>
      <c r="P55" s="68"/>
      <c r="Q55" s="68"/>
      <c r="R55" s="68"/>
      <c r="S55" s="68"/>
    </row>
    <row r="56" spans="1:22" ht="21" customHeight="1">
      <c r="A56" s="60"/>
      <c r="M56" s="68"/>
      <c r="N56" s="68"/>
      <c r="O56" s="68"/>
      <c r="P56" s="68"/>
      <c r="Q56" s="68"/>
      <c r="R56" s="68"/>
      <c r="S56" s="6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T39"/>
  <sheetViews>
    <sheetView workbookViewId="0">
      <selection activeCell="R10" sqref="R10"/>
    </sheetView>
  </sheetViews>
  <sheetFormatPr defaultRowHeight="15"/>
  <cols>
    <col min="1" max="1" width="10.140625" customWidth="1"/>
    <col min="11" max="11" width="9.140625" customWidth="1"/>
    <col min="18" max="18" width="16.7109375" customWidth="1"/>
    <col min="19" max="19" width="12.42578125" customWidth="1"/>
    <col min="20" max="20" width="12.5703125" customWidth="1"/>
  </cols>
  <sheetData>
    <row r="1" spans="1:12">
      <c r="A1" s="19" t="s">
        <v>170</v>
      </c>
      <c r="B1" s="1"/>
      <c r="C1" s="1"/>
    </row>
    <row r="3" spans="1:12" s="59" customFormat="1">
      <c r="A3" s="4" t="s">
        <v>22</v>
      </c>
      <c r="B3" s="4" t="s">
        <v>172</v>
      </c>
    </row>
    <row r="4" spans="1:12" s="59" customFormat="1">
      <c r="A4" s="4"/>
      <c r="B4" s="4" t="s">
        <v>173</v>
      </c>
    </row>
    <row r="5" spans="1:12" s="59" customFormat="1">
      <c r="A5" s="4"/>
      <c r="B5" s="87" t="s">
        <v>174</v>
      </c>
    </row>
    <row r="6" spans="1:12" ht="15.75" thickBot="1">
      <c r="A6" s="210" t="s">
        <v>26</v>
      </c>
      <c r="B6" s="210"/>
      <c r="C6" s="210"/>
      <c r="D6" s="210"/>
      <c r="E6" s="210"/>
      <c r="F6" s="210" t="s">
        <v>26</v>
      </c>
    </row>
    <row r="7" spans="1:12" ht="15.75" thickBot="1">
      <c r="A7" s="210" t="s">
        <v>317</v>
      </c>
      <c r="B7" s="241">
        <v>1</v>
      </c>
      <c r="C7" s="251">
        <v>2</v>
      </c>
      <c r="D7" s="251">
        <v>3</v>
      </c>
      <c r="E7" s="252">
        <v>4</v>
      </c>
      <c r="F7" s="210" t="s">
        <v>321</v>
      </c>
      <c r="G7" s="253">
        <v>5</v>
      </c>
      <c r="H7" s="243">
        <v>6</v>
      </c>
      <c r="I7" s="242">
        <v>7</v>
      </c>
      <c r="J7" s="246">
        <v>8</v>
      </c>
      <c r="L7" s="207" t="s">
        <v>340</v>
      </c>
    </row>
    <row r="8" spans="1:12" ht="15.75" thickBot="1">
      <c r="A8" s="210"/>
      <c r="B8" s="23"/>
      <c r="C8" s="23"/>
      <c r="D8" s="23"/>
      <c r="E8" s="23"/>
      <c r="F8" s="210"/>
      <c r="G8" s="67"/>
      <c r="H8" s="67"/>
      <c r="I8" s="66"/>
      <c r="J8" s="66"/>
      <c r="K8" s="24"/>
      <c r="L8" s="59"/>
    </row>
    <row r="9" spans="1:12" ht="15.75" thickBot="1">
      <c r="A9" s="210" t="s">
        <v>318</v>
      </c>
      <c r="B9" s="245">
        <v>9</v>
      </c>
      <c r="C9" s="242">
        <v>10</v>
      </c>
      <c r="D9" s="242">
        <v>11</v>
      </c>
      <c r="E9" s="246">
        <v>12</v>
      </c>
      <c r="F9" s="210" t="s">
        <v>322</v>
      </c>
      <c r="G9" s="245">
        <v>13</v>
      </c>
      <c r="H9" s="242">
        <v>14</v>
      </c>
      <c r="I9" s="242">
        <v>15</v>
      </c>
      <c r="J9" s="246">
        <v>16</v>
      </c>
      <c r="L9" s="207" t="s">
        <v>341</v>
      </c>
    </row>
    <row r="10" spans="1:12" ht="15.75" thickBot="1">
      <c r="A10" s="210"/>
      <c r="B10" s="66"/>
      <c r="C10" s="66"/>
      <c r="D10" s="66"/>
      <c r="E10" s="66"/>
      <c r="F10" s="210"/>
      <c r="G10" s="66"/>
      <c r="H10" s="66"/>
      <c r="I10" s="66"/>
      <c r="J10" s="66"/>
      <c r="K10" s="24"/>
    </row>
    <row r="11" spans="1:12" ht="15.75" thickBot="1">
      <c r="A11" s="210" t="s">
        <v>319</v>
      </c>
      <c r="B11" s="245">
        <v>17</v>
      </c>
      <c r="C11" s="242">
        <v>18</v>
      </c>
      <c r="D11" s="242">
        <v>19</v>
      </c>
      <c r="E11" s="246">
        <v>20</v>
      </c>
      <c r="F11" s="210" t="s">
        <v>323</v>
      </c>
      <c r="G11" s="245">
        <v>21</v>
      </c>
      <c r="H11" s="242">
        <v>22</v>
      </c>
      <c r="I11" s="242">
        <v>23</v>
      </c>
      <c r="J11" s="246">
        <v>24</v>
      </c>
      <c r="L11" s="207" t="s">
        <v>342</v>
      </c>
    </row>
    <row r="12" spans="1:12" ht="15.75" thickBot="1">
      <c r="A12" s="25"/>
      <c r="B12" s="66"/>
      <c r="C12" s="66"/>
      <c r="D12" s="66"/>
      <c r="E12" s="66"/>
      <c r="F12" s="25"/>
      <c r="G12" s="66"/>
      <c r="H12" s="66"/>
      <c r="I12" s="66"/>
      <c r="J12" s="66"/>
      <c r="K12" s="24"/>
    </row>
    <row r="13" spans="1:12" ht="15.75" thickBot="1">
      <c r="A13" s="210" t="s">
        <v>320</v>
      </c>
      <c r="B13" s="245">
        <v>25</v>
      </c>
      <c r="C13" s="242">
        <v>26</v>
      </c>
      <c r="D13" s="242">
        <v>27</v>
      </c>
      <c r="E13" s="246">
        <v>28</v>
      </c>
      <c r="F13" s="210" t="s">
        <v>324</v>
      </c>
      <c r="G13" s="245">
        <v>29</v>
      </c>
      <c r="H13" s="242">
        <v>30</v>
      </c>
      <c r="I13" s="242">
        <v>31</v>
      </c>
      <c r="J13" s="246">
        <v>32</v>
      </c>
      <c r="L13" s="207" t="s">
        <v>343</v>
      </c>
    </row>
    <row r="16" spans="1:12">
      <c r="A16" s="4" t="s">
        <v>20</v>
      </c>
      <c r="B16" s="4" t="s">
        <v>344</v>
      </c>
    </row>
    <row r="17" spans="1:20" s="59" customFormat="1">
      <c r="A17" s="4"/>
      <c r="B17" s="4" t="s">
        <v>171</v>
      </c>
    </row>
    <row r="18" spans="1:20">
      <c r="B18" t="s">
        <v>19</v>
      </c>
    </row>
    <row r="19" spans="1:20">
      <c r="B19" t="s">
        <v>45</v>
      </c>
    </row>
    <row r="20" spans="1:20" ht="15.75" thickBot="1">
      <c r="B20" s="210" t="s">
        <v>26</v>
      </c>
      <c r="C20" s="210"/>
      <c r="D20" s="210"/>
      <c r="E20" s="210"/>
      <c r="F20" s="210"/>
      <c r="G20" s="210" t="s">
        <v>26</v>
      </c>
      <c r="M20" t="s">
        <v>27</v>
      </c>
    </row>
    <row r="21" spans="1:20" ht="15.75" thickBot="1">
      <c r="A21" s="59" t="s">
        <v>121</v>
      </c>
      <c r="B21" s="210" t="s">
        <v>317</v>
      </c>
      <c r="C21" s="241">
        <v>1</v>
      </c>
      <c r="D21" s="242">
        <v>2</v>
      </c>
      <c r="E21" s="243">
        <v>3</v>
      </c>
      <c r="F21" s="244">
        <v>4</v>
      </c>
      <c r="G21" s="210" t="s">
        <v>321</v>
      </c>
      <c r="H21" s="250">
        <v>5</v>
      </c>
      <c r="I21" s="251">
        <v>6</v>
      </c>
      <c r="J21" s="251">
        <v>7</v>
      </c>
      <c r="K21" s="252">
        <v>8</v>
      </c>
      <c r="M21" s="207" t="s">
        <v>325</v>
      </c>
    </row>
    <row r="22" spans="1:20" ht="15.75" thickBot="1">
      <c r="B22" s="210"/>
      <c r="C22" s="23"/>
      <c r="D22" s="23"/>
      <c r="E22" s="23"/>
      <c r="F22" s="23"/>
      <c r="G22" s="210"/>
      <c r="H22" s="23"/>
      <c r="I22" s="23"/>
      <c r="J22" s="23"/>
      <c r="K22" s="23"/>
    </row>
    <row r="23" spans="1:20" ht="15.75" thickBot="1">
      <c r="A23" t="s">
        <v>23</v>
      </c>
      <c r="B23" s="210" t="s">
        <v>318</v>
      </c>
      <c r="C23" s="247">
        <v>9</v>
      </c>
      <c r="D23" s="248">
        <v>10</v>
      </c>
      <c r="E23" s="248">
        <v>11</v>
      </c>
      <c r="F23" s="249">
        <v>12</v>
      </c>
      <c r="G23" s="210" t="s">
        <v>322</v>
      </c>
      <c r="H23" s="245">
        <v>13</v>
      </c>
      <c r="I23" s="242">
        <v>14</v>
      </c>
      <c r="J23" s="242">
        <v>15</v>
      </c>
      <c r="K23" s="246">
        <v>16</v>
      </c>
      <c r="M23" s="207" t="s">
        <v>326</v>
      </c>
    </row>
    <row r="24" spans="1:20" ht="15.75" thickBot="1">
      <c r="B24" s="210"/>
      <c r="C24" s="24"/>
      <c r="D24" s="24"/>
      <c r="E24" s="24"/>
      <c r="F24" s="24"/>
      <c r="G24" s="210"/>
      <c r="H24" s="24"/>
      <c r="I24" s="24"/>
      <c r="J24" s="24"/>
      <c r="K24" s="24"/>
    </row>
    <row r="25" spans="1:20" ht="15.75" thickBot="1">
      <c r="A25" s="59" t="s">
        <v>123</v>
      </c>
      <c r="B25" s="210" t="s">
        <v>319</v>
      </c>
      <c r="C25" s="245">
        <v>17</v>
      </c>
      <c r="D25" s="242">
        <v>18</v>
      </c>
      <c r="E25" s="242">
        <v>19</v>
      </c>
      <c r="F25" s="246">
        <v>20</v>
      </c>
      <c r="G25" s="210" t="s">
        <v>323</v>
      </c>
      <c r="H25" s="245">
        <v>21</v>
      </c>
      <c r="I25" s="242">
        <v>22</v>
      </c>
      <c r="J25" s="242">
        <v>23</v>
      </c>
      <c r="K25" s="246">
        <v>24</v>
      </c>
      <c r="M25" s="207" t="s">
        <v>327</v>
      </c>
    </row>
    <row r="26" spans="1:20" ht="15.75" thickBot="1">
      <c r="B26" s="25"/>
      <c r="C26" s="24"/>
      <c r="D26" s="24"/>
      <c r="E26" s="24"/>
      <c r="F26" s="24"/>
      <c r="G26" s="25"/>
      <c r="H26" s="24"/>
      <c r="I26" s="24"/>
      <c r="J26" s="24"/>
      <c r="K26" s="24"/>
    </row>
    <row r="27" spans="1:20" ht="15.75" thickBot="1">
      <c r="A27" t="s">
        <v>18</v>
      </c>
      <c r="B27" s="210" t="s">
        <v>320</v>
      </c>
      <c r="C27" s="245">
        <v>25</v>
      </c>
      <c r="D27" s="242">
        <v>26</v>
      </c>
      <c r="E27" s="242">
        <v>27</v>
      </c>
      <c r="F27" s="246">
        <v>28</v>
      </c>
      <c r="G27" s="210" t="s">
        <v>324</v>
      </c>
      <c r="H27" s="245">
        <v>29</v>
      </c>
      <c r="I27" s="242">
        <v>30</v>
      </c>
      <c r="J27" s="242">
        <v>31</v>
      </c>
      <c r="K27" s="246">
        <v>32</v>
      </c>
      <c r="M27" s="207" t="s">
        <v>328</v>
      </c>
    </row>
    <row r="29" spans="1:20" s="59" customFormat="1">
      <c r="T29" s="207" t="s">
        <v>351</v>
      </c>
    </row>
    <row r="30" spans="1:20">
      <c r="A30" s="4" t="s">
        <v>21</v>
      </c>
      <c r="B30" s="4" t="s">
        <v>249</v>
      </c>
    </row>
    <row r="31" spans="1:20" s="59" customFormat="1">
      <c r="A31" s="4"/>
      <c r="B31" s="4" t="s">
        <v>46</v>
      </c>
      <c r="K31" s="207" t="s">
        <v>345</v>
      </c>
    </row>
    <row r="32" spans="1:20">
      <c r="B32" t="s">
        <v>19</v>
      </c>
      <c r="K32" s="207" t="s">
        <v>346</v>
      </c>
    </row>
    <row r="33" spans="1:12">
      <c r="B33" t="s">
        <v>45</v>
      </c>
    </row>
    <row r="34" spans="1:12">
      <c r="B34" t="s">
        <v>28</v>
      </c>
    </row>
    <row r="36" spans="1:12">
      <c r="A36" s="59" t="s">
        <v>121</v>
      </c>
      <c r="B36" s="6">
        <v>1</v>
      </c>
      <c r="C36" s="11">
        <v>2</v>
      </c>
      <c r="D36" s="18" t="s">
        <v>123</v>
      </c>
      <c r="E36" s="12">
        <v>3</v>
      </c>
      <c r="F36" s="21">
        <v>4</v>
      </c>
      <c r="G36" s="18" t="s">
        <v>23</v>
      </c>
      <c r="H36" s="12">
        <v>5</v>
      </c>
      <c r="I36" s="21">
        <v>6</v>
      </c>
      <c r="J36" s="18" t="s">
        <v>18</v>
      </c>
      <c r="K36" s="12">
        <v>7</v>
      </c>
      <c r="L36" s="21">
        <v>8</v>
      </c>
    </row>
    <row r="37" spans="1:12">
      <c r="B37" s="22">
        <v>9</v>
      </c>
      <c r="C37" s="21">
        <v>10</v>
      </c>
      <c r="E37" s="9">
        <v>11</v>
      </c>
      <c r="F37" s="11">
        <v>12</v>
      </c>
      <c r="H37" s="9">
        <v>13</v>
      </c>
      <c r="I37" s="11">
        <v>14</v>
      </c>
      <c r="K37" s="9">
        <v>15</v>
      </c>
      <c r="L37" s="11">
        <v>16</v>
      </c>
    </row>
    <row r="38" spans="1:12">
      <c r="B38" s="22">
        <v>17</v>
      </c>
      <c r="C38" s="8">
        <v>18</v>
      </c>
      <c r="E38" s="9">
        <v>19</v>
      </c>
      <c r="F38" s="11">
        <v>20</v>
      </c>
      <c r="H38" s="9">
        <v>21</v>
      </c>
      <c r="I38" s="11">
        <v>22</v>
      </c>
      <c r="K38" s="9">
        <v>23</v>
      </c>
      <c r="L38" s="11">
        <v>24</v>
      </c>
    </row>
    <row r="39" spans="1:12">
      <c r="B39" s="22">
        <v>25</v>
      </c>
      <c r="C39" s="11">
        <v>26</v>
      </c>
      <c r="E39" s="9">
        <v>27</v>
      </c>
      <c r="F39" s="11">
        <v>28</v>
      </c>
      <c r="H39" s="9">
        <v>29</v>
      </c>
      <c r="I39" s="11">
        <v>30</v>
      </c>
      <c r="K39" s="9">
        <v>31</v>
      </c>
      <c r="L39" s="11">
        <v>32</v>
      </c>
    </row>
  </sheetData>
  <pageMargins left="0.2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Night ONE</vt:lpstr>
      <vt:lpstr>Night ONE-option 2</vt:lpstr>
      <vt:lpstr>NIGHT TWO</vt:lpstr>
      <vt:lpstr>NIGHT THREE</vt:lpstr>
      <vt:lpstr>Championship Night</vt:lpstr>
      <vt:lpstr>GPI Ranking-Seeding</vt:lpstr>
      <vt:lpstr>Team SB Donations</vt:lpstr>
      <vt:lpstr>Teams</vt:lpstr>
      <vt:lpstr>32 team Bracketology</vt:lpstr>
      <vt:lpstr># of games per night</vt:lpstr>
      <vt:lpstr>Team # Match ups</vt:lpstr>
      <vt:lpstr>'Night ONE'!Print_Area</vt:lpstr>
      <vt:lpstr>'NIGHT THREE'!Print_Area</vt:lpstr>
      <vt:lpstr>'NIGHT TWO'!Print_Area</vt:lpstr>
    </vt:vector>
  </TitlesOfParts>
  <Company>Quintiles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Williams</dc:creator>
  <cp:lastModifiedBy>User</cp:lastModifiedBy>
  <cp:lastPrinted>2017-08-03T11:36:43Z</cp:lastPrinted>
  <dcterms:created xsi:type="dcterms:W3CDTF">2014-04-07T17:47:57Z</dcterms:created>
  <dcterms:modified xsi:type="dcterms:W3CDTF">2017-08-23T17:17:19Z</dcterms:modified>
</cp:coreProperties>
</file>