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12" windowWidth="22692" windowHeight="9276"/>
  </bookViews>
  <sheets>
    <sheet name="Team SB Donations" sheetId="1" r:id="rId1"/>
  </sheets>
  <calcPr calcId="144525"/>
</workbook>
</file>

<file path=xl/calcChain.xml><?xml version="1.0" encoding="utf-8"?>
<calcChain xmlns="http://schemas.openxmlformats.org/spreadsheetml/2006/main">
  <c r="H34" i="1" l="1"/>
  <c r="K34" i="1" s="1"/>
  <c r="D34" i="1"/>
  <c r="H33" i="1"/>
  <c r="K33" i="1" s="1"/>
  <c r="D33" i="1"/>
  <c r="H32" i="1"/>
  <c r="K32" i="1" s="1"/>
  <c r="D32" i="1"/>
  <c r="H31" i="1"/>
  <c r="K31" i="1" s="1"/>
  <c r="D31" i="1"/>
  <c r="H30" i="1"/>
  <c r="K30" i="1" s="1"/>
  <c r="D30" i="1"/>
  <c r="H29" i="1"/>
  <c r="K29" i="1" s="1"/>
  <c r="M29" i="1" s="1"/>
  <c r="D29" i="1"/>
  <c r="H28" i="1"/>
  <c r="K28" i="1" s="1"/>
  <c r="D28" i="1"/>
  <c r="H27" i="1"/>
  <c r="K27" i="1" s="1"/>
  <c r="D27" i="1"/>
  <c r="H26" i="1"/>
  <c r="K26" i="1" s="1"/>
  <c r="D26" i="1"/>
  <c r="H25" i="1"/>
  <c r="K25" i="1" s="1"/>
  <c r="M25" i="1" s="1"/>
  <c r="D25" i="1"/>
  <c r="H24" i="1"/>
  <c r="K24" i="1" s="1"/>
  <c r="D24" i="1"/>
  <c r="H23" i="1"/>
  <c r="K23" i="1" s="1"/>
  <c r="D23" i="1"/>
  <c r="H22" i="1"/>
  <c r="K22" i="1" s="1"/>
  <c r="D22" i="1"/>
  <c r="H21" i="1"/>
  <c r="K21" i="1" s="1"/>
  <c r="M21" i="1" s="1"/>
  <c r="D21" i="1"/>
  <c r="H20" i="1"/>
  <c r="K20" i="1" s="1"/>
  <c r="D20" i="1"/>
  <c r="H19" i="1"/>
  <c r="K19" i="1" s="1"/>
  <c r="D19" i="1"/>
  <c r="H18" i="1"/>
  <c r="K18" i="1" s="1"/>
  <c r="M18" i="1" s="1"/>
  <c r="H17" i="1"/>
  <c r="K17" i="1" s="1"/>
  <c r="H16" i="1"/>
  <c r="K16" i="1" s="1"/>
  <c r="D16" i="1"/>
  <c r="H15" i="1"/>
  <c r="K15" i="1" s="1"/>
  <c r="M15" i="1" s="1"/>
  <c r="H14" i="1"/>
  <c r="K14" i="1" s="1"/>
  <c r="D14" i="1"/>
  <c r="H13" i="1"/>
  <c r="K13" i="1" s="1"/>
  <c r="M13" i="1" s="1"/>
  <c r="H12" i="1"/>
  <c r="K12" i="1" s="1"/>
  <c r="D12" i="1"/>
  <c r="H11" i="1"/>
  <c r="K11" i="1" s="1"/>
  <c r="D11" i="1"/>
  <c r="H10" i="1"/>
  <c r="K10" i="1" s="1"/>
  <c r="D10" i="1"/>
  <c r="H9" i="1"/>
  <c r="K9" i="1" s="1"/>
  <c r="D9" i="1"/>
  <c r="H8" i="1"/>
  <c r="K8" i="1" s="1"/>
  <c r="D8" i="1"/>
  <c r="K7" i="1"/>
  <c r="D7" i="1"/>
  <c r="H6" i="1"/>
  <c r="K6" i="1" s="1"/>
  <c r="D6" i="1"/>
  <c r="H4" i="1"/>
  <c r="K4" i="1" s="1"/>
  <c r="M4" i="1" s="1"/>
  <c r="H5" i="1"/>
  <c r="K5" i="1" s="1"/>
  <c r="D5" i="1"/>
  <c r="H3" i="1"/>
  <c r="K3" i="1" s="1"/>
  <c r="D3" i="1"/>
  <c r="M33" i="1" l="1"/>
  <c r="M6" i="1"/>
  <c r="M9" i="1"/>
  <c r="M12" i="1"/>
  <c r="M10" i="1"/>
  <c r="M14" i="1"/>
  <c r="M7" i="1"/>
  <c r="M11" i="1"/>
  <c r="M8" i="1"/>
  <c r="M17" i="1"/>
  <c r="M3" i="1"/>
  <c r="M19" i="1"/>
  <c r="M23" i="1"/>
  <c r="M27" i="1"/>
  <c r="M31" i="1"/>
  <c r="M24" i="1"/>
  <c r="M28" i="1"/>
  <c r="M32" i="1"/>
  <c r="M5" i="1"/>
  <c r="M16" i="1"/>
  <c r="M20" i="1"/>
  <c r="M22" i="1"/>
  <c r="M26" i="1"/>
  <c r="M30" i="1"/>
  <c r="M34" i="1"/>
</calcChain>
</file>

<file path=xl/sharedStrings.xml><?xml version="1.0" encoding="utf-8"?>
<sst xmlns="http://schemas.openxmlformats.org/spreadsheetml/2006/main" count="328" uniqueCount="200">
  <si>
    <t>Schedule Name</t>
  </si>
  <si>
    <t>SB- Team Name</t>
  </si>
  <si>
    <t># of Participants</t>
  </si>
  <si>
    <t>Team Captain Full Name</t>
  </si>
  <si>
    <t>Amount Raised on SB Site</t>
  </si>
  <si>
    <t>Sponsorships Cash earned- Adjustments</t>
  </si>
  <si>
    <t xml:space="preserve">Cash Sponsors acquired (checks to SARC), other SB credits, or Adjustments </t>
  </si>
  <si>
    <t>Total- Team Earnings</t>
  </si>
  <si>
    <t>Growler SB Team Rank</t>
  </si>
  <si>
    <t>Registration Date</t>
  </si>
  <si>
    <t>Team Name</t>
  </si>
  <si>
    <t>Team Captain Display Name</t>
  </si>
  <si>
    <t>Team Fundraising Goal</t>
  </si>
  <si>
    <t>Amount Raised</t>
  </si>
  <si>
    <t>GS- El Toro's Revenge</t>
  </si>
  <si>
    <t>El toro</t>
  </si>
  <si>
    <t>Joe  Cockerham</t>
  </si>
  <si>
    <t>Air Vectors</t>
  </si>
  <si>
    <t>Lawrence R Lee</t>
  </si>
  <si>
    <t>Lawrence Lee</t>
  </si>
  <si>
    <t>SARC- Sand Diggers</t>
  </si>
  <si>
    <t>Sand Diggers</t>
  </si>
  <si>
    <t>John M Marks</t>
  </si>
  <si>
    <t>Alvis Dent $250 , Wells Dent $500, RabonDaily $250,  D Jacobs-lights 1600, Campbell 750</t>
  </si>
  <si>
    <t>Bump'n Uglies</t>
  </si>
  <si>
    <t>Kenneth  Muller</t>
  </si>
  <si>
    <t>Kenneth Muller</t>
  </si>
  <si>
    <t>GS- Vicious &amp; Delicious</t>
  </si>
  <si>
    <t>Vicious and Delicious</t>
  </si>
  <si>
    <t>Michael D Braga</t>
  </si>
  <si>
    <t>Hit That Thang</t>
  </si>
  <si>
    <t>Steve  Hamilton</t>
  </si>
  <si>
    <t>Steve Hamilton</t>
  </si>
  <si>
    <t>SO- Kiss My Ace</t>
  </si>
  <si>
    <t>Kiss My Ace!</t>
  </si>
  <si>
    <t>Olaf  Schroeder</t>
  </si>
  <si>
    <t>Joe Cockerham</t>
  </si>
  <si>
    <t>SARC- Mizfits</t>
  </si>
  <si>
    <t>Mizfits</t>
  </si>
  <si>
    <t>Jay W Cupstid</t>
  </si>
  <si>
    <t xml:space="preserve">BTM Landscape (350),  Alvis Dent 250, Cornerstone $1500,  SMVT 250 </t>
  </si>
  <si>
    <t>Raleigh Brawl</t>
  </si>
  <si>
    <t>Rob S Caulfield</t>
  </si>
  <si>
    <t>Rob Caulfield</t>
  </si>
  <si>
    <t>GS- Sand Gators</t>
  </si>
  <si>
    <t>Sand Gators</t>
  </si>
  <si>
    <t>Jeff  Sharp</t>
  </si>
  <si>
    <t>NC Sp Hosp ($250), Northstate (S200), Courtyard ($250). One Off clothing ($500)</t>
  </si>
  <si>
    <t>Casual Sets</t>
  </si>
  <si>
    <t>Dave  Radcliffe</t>
  </si>
  <si>
    <t>Dave Radcliffe</t>
  </si>
  <si>
    <t>SARC- Here for Beer</t>
  </si>
  <si>
    <t>Here for Beer</t>
  </si>
  <si>
    <t>Bill  Green</t>
  </si>
  <si>
    <t>250 Edge, 250 Greentech</t>
  </si>
  <si>
    <t>Team Kona</t>
  </si>
  <si>
    <t>Joe Maierhofer</t>
  </si>
  <si>
    <t xml:space="preserve">SARC- Mojo Risin </t>
  </si>
  <si>
    <t>Mojo Risin'</t>
  </si>
  <si>
    <t>Beth  Munoz</t>
  </si>
  <si>
    <t>Jeffrey  Sharp</t>
  </si>
  <si>
    <t>Jeffrey Sharp</t>
  </si>
  <si>
    <t>SO- Team Kona</t>
  </si>
  <si>
    <t>Joe  Maierhofer</t>
  </si>
  <si>
    <t>SB check from fund raiser</t>
  </si>
  <si>
    <t>Jeff  Owens</t>
  </si>
  <si>
    <t>Jeff Owens</t>
  </si>
  <si>
    <t>CT- Volley Llamas</t>
  </si>
  <si>
    <t>Volley Llamas</t>
  </si>
  <si>
    <t>Eric  Yount</t>
  </si>
  <si>
    <t>Ray  Gonzalez</t>
  </si>
  <si>
    <t>Ray Gonzalez</t>
  </si>
  <si>
    <t>SARC- Notorious D.I.G.</t>
  </si>
  <si>
    <t>Notorious D.I.G.</t>
  </si>
  <si>
    <t>Matt  Vaughn</t>
  </si>
  <si>
    <t>Bedlam (1500), SMVT 250</t>
  </si>
  <si>
    <t>Block You Like a Hurricane</t>
  </si>
  <si>
    <t>James  Perotti</t>
  </si>
  <si>
    <t>James Perotti</t>
  </si>
  <si>
    <t>SARC- Sets on the Beach</t>
  </si>
  <si>
    <t>Sets on the Beach</t>
  </si>
  <si>
    <t>Jennifer H Daft</t>
  </si>
  <si>
    <t xml:space="preserve"> </t>
  </si>
  <si>
    <t>Good Bumps, Nice Sets</t>
  </si>
  <si>
    <t>Haleigh  McCollum</t>
  </si>
  <si>
    <t>Haleigh McCollum</t>
  </si>
  <si>
    <t>LKP- Pass It Around</t>
  </si>
  <si>
    <t>Pass it Around</t>
  </si>
  <si>
    <t>Gregg  Klofenstine</t>
  </si>
  <si>
    <t>$et For Life</t>
  </si>
  <si>
    <t>Dan J Schaefer</t>
  </si>
  <si>
    <t>Dan Schaefer</t>
  </si>
  <si>
    <t>SARC- Good Bumps, Nice Sets</t>
  </si>
  <si>
    <t>Nutri Lawn ($250) , H&amp;E Equip ($800)</t>
  </si>
  <si>
    <t>Volleywood</t>
  </si>
  <si>
    <t>Jason P Grieco</t>
  </si>
  <si>
    <t>Jason Grieco</t>
  </si>
  <si>
    <t>CT- Spikological Warfare</t>
  </si>
  <si>
    <t>Spikological Warfare</t>
  </si>
  <si>
    <t>Burt  Driscoll</t>
  </si>
  <si>
    <t>50 Shades of Greystone</t>
  </si>
  <si>
    <t>Marshall A Lamb</t>
  </si>
  <si>
    <t>LKP- Air Vectors</t>
  </si>
  <si>
    <t>Air vectors</t>
  </si>
  <si>
    <t>Bradsher</t>
  </si>
  <si>
    <t>Pass It Around</t>
  </si>
  <si>
    <t>Gregg Klofenstine</t>
  </si>
  <si>
    <t>LKP- Casual Sets</t>
  </si>
  <si>
    <t>Fidelity</t>
  </si>
  <si>
    <t>Swingrays</t>
  </si>
  <si>
    <t>Glenn  Lucas</t>
  </si>
  <si>
    <t>Glenn Lucas</t>
  </si>
  <si>
    <t>SARC- Unprotected Sets</t>
  </si>
  <si>
    <t>Unprotected Sets</t>
  </si>
  <si>
    <t>Ryan D Oxendine</t>
  </si>
  <si>
    <t>Oxendine-Barnes attorneys</t>
  </si>
  <si>
    <t>Jay Cupstid</t>
  </si>
  <si>
    <t>GS- 50 Shades of Greystone</t>
  </si>
  <si>
    <t>Alden P Blake</t>
  </si>
  <si>
    <t>Alden Blake</t>
  </si>
  <si>
    <t>SARC- Raleigh Brawl</t>
  </si>
  <si>
    <t>All about Aesthetics, Wise donation</t>
  </si>
  <si>
    <t>Jennifer Daft</t>
  </si>
  <si>
    <t>NR- Six Pack Attack</t>
  </si>
  <si>
    <t>Six Pack Attack</t>
  </si>
  <si>
    <t>Robby A White</t>
  </si>
  <si>
    <t>Frito Lay</t>
  </si>
  <si>
    <t>John Marks</t>
  </si>
  <si>
    <t>SARC- Dirt Devils</t>
  </si>
  <si>
    <t>Dirt Devils</t>
  </si>
  <si>
    <t>Beth  Farrell</t>
  </si>
  <si>
    <t>Campbell Ortho 750,  Alvis Dent 250, Trimat 100</t>
  </si>
  <si>
    <t>Beth Farrell</t>
  </si>
  <si>
    <t>GS- Rhymes with Stupid</t>
  </si>
  <si>
    <t>Rhymes With Stupid</t>
  </si>
  <si>
    <t>Greg  Wait</t>
  </si>
  <si>
    <t>Olaf Schroeder</t>
  </si>
  <si>
    <t>SARC- Volleywood</t>
  </si>
  <si>
    <t>Daniel  Dulaney</t>
  </si>
  <si>
    <t>Daniel Dulaney</t>
  </si>
  <si>
    <t>NR- Hit That Thang</t>
  </si>
  <si>
    <t>Stephen  Hamilton</t>
  </si>
  <si>
    <t>Matt Vaughn</t>
  </si>
  <si>
    <t>LKP- Block You Like a Hurricane</t>
  </si>
  <si>
    <t>Block You Like A Hurricane</t>
  </si>
  <si>
    <t>Stew-Absolute Clean</t>
  </si>
  <si>
    <t>Greg Wait</t>
  </si>
  <si>
    <t>LKP- Will Play for Sets</t>
  </si>
  <si>
    <t>Will Play For Sets</t>
  </si>
  <si>
    <t>John D Allen</t>
  </si>
  <si>
    <t>funds in route to SB via Bright funds/Cisco</t>
  </si>
  <si>
    <t>Robby White</t>
  </si>
  <si>
    <t>HG- Swingrays</t>
  </si>
  <si>
    <t>John Allen</t>
  </si>
  <si>
    <t>SARC- $et for Life</t>
  </si>
  <si>
    <t>Lexus- 250</t>
  </si>
  <si>
    <t>Concrete Feet - Crabtree Swim Club</t>
  </si>
  <si>
    <t>Chad W Collins</t>
  </si>
  <si>
    <t>Chad Collins</t>
  </si>
  <si>
    <t>CT- Concrete Feet</t>
  </si>
  <si>
    <t>John J Willey</t>
  </si>
  <si>
    <t>I'd Hit That</t>
  </si>
  <si>
    <t>Holly C Mabe</t>
  </si>
  <si>
    <t>Holly Mabe</t>
  </si>
  <si>
    <t>LKP- Bumpn' Uglies</t>
  </si>
  <si>
    <t>PRM Filtration</t>
  </si>
  <si>
    <t>Ryan Oxendine</t>
  </si>
  <si>
    <t>SARC- I'd Hit That</t>
  </si>
  <si>
    <t>Andrew J Mueller</t>
  </si>
  <si>
    <t>Andrew Mueller</t>
  </si>
  <si>
    <t>Team SB Standing as of 5/5/19</t>
  </si>
  <si>
    <t>team</t>
  </si>
  <si>
    <t>captain</t>
  </si>
  <si>
    <t>Division</t>
  </si>
  <si>
    <t>Count of players</t>
  </si>
  <si>
    <t>Concrete Feet</t>
  </si>
  <si>
    <t>D</t>
  </si>
  <si>
    <t>A</t>
  </si>
  <si>
    <t>C</t>
  </si>
  <si>
    <t>Vicious &amp; Delicious</t>
  </si>
  <si>
    <t>B</t>
  </si>
  <si>
    <t>Marshall Lamb</t>
  </si>
  <si>
    <t>El Toro</t>
  </si>
  <si>
    <t>Jeff Sharp</t>
  </si>
  <si>
    <t>Ken Muller</t>
  </si>
  <si>
    <t>Jim Perotti</t>
  </si>
  <si>
    <t>DAVE RADCLIFFE</t>
  </si>
  <si>
    <t>Will Play for Sets</t>
  </si>
  <si>
    <t>MOJO RISIN'</t>
  </si>
  <si>
    <t>Kyle Gonzalez</t>
  </si>
  <si>
    <t>Notorious DIG</t>
  </si>
  <si>
    <t>Great Bumps Nice Sets</t>
  </si>
  <si>
    <t>AP Blake</t>
  </si>
  <si>
    <t>Brian Tobey</t>
  </si>
  <si>
    <t>Downloaded from SB site on 5/5/19</t>
  </si>
  <si>
    <t>from Registration database</t>
  </si>
  <si>
    <t>SB ave $ per player</t>
  </si>
  <si>
    <t>Apply 50 % of  (Lindsay/Brooke) El Toro to V &amp; D</t>
  </si>
  <si>
    <t>Apply 50 % of  (Lindsay/Brooke) El Toro to V &amp; D, PLUS SouthernResearch $1000 check sent to SB</t>
  </si>
  <si>
    <t># Players on VB 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</si>
</sst>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3" borderId="0" xfId="0" applyFill="1" applyAlignment="1">
      <alignment horizontal="left"/>
    </xf>
    <xf numFmtId="0" fontId="0" fillId="3" borderId="0" xfId="0" applyFill="1"/>
    <xf numFmtId="8" fontId="0" fillId="3" borderId="0" xfId="0" applyNumberFormat="1" applyFill="1"/>
    <xf numFmtId="0" fontId="0" fillId="3" borderId="2" xfId="0" applyFill="1" applyBorder="1"/>
    <xf numFmtId="0" fontId="0" fillId="3" borderId="0" xfId="0" applyFill="1" applyAlignment="1">
      <alignment wrapText="1"/>
    </xf>
    <xf numFmtId="1" fontId="0" fillId="3" borderId="0" xfId="0" applyNumberFormat="1" applyFill="1" applyAlignment="1">
      <alignment horizontal="center"/>
    </xf>
    <xf numFmtId="8" fontId="0" fillId="0" borderId="0" xfId="0" applyNumberFormat="1"/>
    <xf numFmtId="0" fontId="0" fillId="0" borderId="0" xfId="0" applyAlignment="1">
      <alignment horizontal="left"/>
    </xf>
    <xf numFmtId="0" fontId="0" fillId="2" borderId="3" xfId="0" applyFill="1" applyBorder="1"/>
    <xf numFmtId="0" fontId="0" fillId="2" borderId="0" xfId="0" applyFill="1" applyAlignment="1">
      <alignment wrapText="1"/>
    </xf>
    <xf numFmtId="1" fontId="0" fillId="0" borderId="0" xfId="0" applyNumberFormat="1" applyAlignment="1">
      <alignment horizontal="center"/>
    </xf>
    <xf numFmtId="6" fontId="0" fillId="2" borderId="3" xfId="0" applyNumberFormat="1" applyFill="1" applyBorder="1"/>
    <xf numFmtId="8" fontId="0" fillId="2" borderId="3" xfId="0" applyNumberFormat="1" applyFill="1" applyBorder="1"/>
    <xf numFmtId="1" fontId="0" fillId="0" borderId="0" xfId="0" applyNumberFormat="1" applyAlignment="1">
      <alignment horizontal="left"/>
    </xf>
    <xf numFmtId="14" fontId="2" fillId="0" borderId="0" xfId="0" applyNumberFormat="1" applyFont="1"/>
    <xf numFmtId="0" fontId="1" fillId="0" borderId="0" xfId="0" applyFont="1"/>
    <xf numFmtId="0" fontId="3" fillId="0" borderId="0" xfId="0" applyFont="1" applyAlignment="1">
      <alignment wrapText="1"/>
    </xf>
    <xf numFmtId="38" fontId="0" fillId="3" borderId="0" xfId="0" applyNumberFormat="1" applyFill="1"/>
    <xf numFmtId="38" fontId="0" fillId="0" borderId="0" xfId="0" applyNumberFormat="1" applyFill="1"/>
    <xf numFmtId="0" fontId="4" fillId="0" borderId="0" xfId="0" applyFont="1"/>
    <xf numFmtId="0" fontId="1" fillId="0" borderId="0" xfId="0" applyFont="1" applyAlignment="1">
      <alignment wrapText="1"/>
    </xf>
    <xf numFmtId="0" fontId="0" fillId="4" borderId="0" xfId="0" applyFill="1"/>
    <xf numFmtId="8" fontId="0" fillId="4" borderId="0" xfId="0" applyNumberFormat="1" applyFill="1"/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B34"/>
  <sheetViews>
    <sheetView tabSelected="1" workbookViewId="0">
      <selection activeCell="E1" sqref="E1"/>
    </sheetView>
  </sheetViews>
  <sheetFormatPr defaultRowHeight="14.4" x14ac:dyDescent="0.3"/>
  <cols>
    <col min="1" max="1" width="4.6640625" style="16" customWidth="1"/>
    <col min="2" max="2" width="25.5546875" customWidth="1"/>
    <col min="3" max="3" width="24.5546875" customWidth="1"/>
    <col min="4" max="4" width="8.88671875" style="1" customWidth="1"/>
    <col min="5" max="5" width="13.5546875" customWidth="1"/>
    <col min="6" max="7" width="13.5546875" hidden="1" customWidth="1"/>
    <col min="8" max="8" width="13.5546875" customWidth="1"/>
    <col min="9" max="9" width="12.5546875" customWidth="1"/>
    <col min="10" max="10" width="47.33203125" style="3" customWidth="1"/>
    <col min="11" max="11" width="13.44140625" customWidth="1"/>
    <col min="13" max="13" width="14" customWidth="1"/>
    <col min="14" max="14" width="20.21875" style="30" customWidth="1"/>
    <col min="15" max="15" width="14" customWidth="1"/>
    <col min="16" max="16" width="18" customWidth="1"/>
    <col min="20" max="20" width="13.88671875" customWidth="1"/>
    <col min="21" max="21" width="15.33203125" customWidth="1"/>
    <col min="23" max="23" width="8.88671875" style="30"/>
    <col min="25" max="25" width="20.6640625" customWidth="1"/>
  </cols>
  <sheetData>
    <row r="1" spans="1:28" ht="21" x14ac:dyDescent="0.4">
      <c r="A1" s="22"/>
      <c r="B1" s="23" t="s">
        <v>170</v>
      </c>
      <c r="G1" s="15"/>
      <c r="H1" s="15"/>
      <c r="K1" s="15"/>
      <c r="O1" t="s">
        <v>194</v>
      </c>
      <c r="Y1" t="s">
        <v>195</v>
      </c>
    </row>
    <row r="2" spans="1:28" ht="43.2" x14ac:dyDescent="0.3">
      <c r="A2" s="22"/>
      <c r="B2" s="4" t="s">
        <v>0</v>
      </c>
      <c r="C2" s="5" t="s">
        <v>1</v>
      </c>
      <c r="D2" s="4" t="s">
        <v>199</v>
      </c>
      <c r="E2" s="5" t="s">
        <v>3</v>
      </c>
      <c r="F2" s="5"/>
      <c r="G2" s="5"/>
      <c r="H2" s="4" t="s">
        <v>4</v>
      </c>
      <c r="I2" s="6" t="s">
        <v>5</v>
      </c>
      <c r="J2" s="6" t="s">
        <v>6</v>
      </c>
      <c r="K2" s="7" t="s">
        <v>7</v>
      </c>
      <c r="L2" s="8" t="s">
        <v>8</v>
      </c>
      <c r="M2" s="29" t="s">
        <v>196</v>
      </c>
      <c r="O2" s="24" t="s">
        <v>9</v>
      </c>
      <c r="P2" s="24" t="s">
        <v>10</v>
      </c>
      <c r="Q2" s="24" t="s">
        <v>2</v>
      </c>
      <c r="R2" s="24" t="s">
        <v>3</v>
      </c>
      <c r="S2" s="24" t="s">
        <v>11</v>
      </c>
      <c r="T2" s="24" t="s">
        <v>12</v>
      </c>
      <c r="U2" s="24" t="s">
        <v>13</v>
      </c>
      <c r="Y2" s="25" t="s">
        <v>171</v>
      </c>
      <c r="Z2" s="25" t="s">
        <v>172</v>
      </c>
      <c r="AA2" s="25" t="s">
        <v>173</v>
      </c>
      <c r="AB2" s="25" t="s">
        <v>174</v>
      </c>
    </row>
    <row r="3" spans="1:28" x14ac:dyDescent="0.3">
      <c r="A3" s="22"/>
      <c r="B3" s="9" t="s">
        <v>14</v>
      </c>
      <c r="C3" s="10" t="s">
        <v>15</v>
      </c>
      <c r="D3" s="26">
        <f>VLOOKUP(C3,Y$3:AB$34,4,FALSE)</f>
        <v>9</v>
      </c>
      <c r="E3" s="10" t="s">
        <v>16</v>
      </c>
      <c r="F3" s="10"/>
      <c r="G3" s="11"/>
      <c r="H3" s="11">
        <f>VLOOKUP(C3,P$3:U$34,6,FALSE)</f>
        <v>30446.17</v>
      </c>
      <c r="I3" s="12">
        <v>-12654</v>
      </c>
      <c r="J3" s="13" t="s">
        <v>197</v>
      </c>
      <c r="K3" s="11">
        <f t="shared" ref="K3:K34" si="0">SUM(H3:I3)</f>
        <v>17792.169999999998</v>
      </c>
      <c r="L3" s="14">
        <v>1</v>
      </c>
      <c r="M3" s="15">
        <f t="shared" ref="M3:M31" si="1">K3/D3</f>
        <v>1976.9077777777775</v>
      </c>
      <c r="N3" s="31"/>
      <c r="O3" s="2">
        <v>43230</v>
      </c>
      <c r="P3" t="s">
        <v>15</v>
      </c>
      <c r="Q3">
        <v>6</v>
      </c>
      <c r="R3" t="s">
        <v>16</v>
      </c>
      <c r="S3" t="s">
        <v>36</v>
      </c>
      <c r="T3" s="15">
        <v>500</v>
      </c>
      <c r="U3" s="15">
        <v>30446.17</v>
      </c>
      <c r="Y3" t="s">
        <v>175</v>
      </c>
      <c r="Z3" t="s">
        <v>158</v>
      </c>
      <c r="AA3" t="s">
        <v>176</v>
      </c>
      <c r="AB3">
        <v>8</v>
      </c>
    </row>
    <row r="4" spans="1:28" ht="28.8" x14ac:dyDescent="0.3">
      <c r="B4" s="16" t="s">
        <v>27</v>
      </c>
      <c r="C4" t="s">
        <v>28</v>
      </c>
      <c r="D4" s="27">
        <v>7</v>
      </c>
      <c r="E4" t="s">
        <v>29</v>
      </c>
      <c r="G4" s="15"/>
      <c r="H4" s="11">
        <f>VLOOKUP(C4,P$3:U$34,6,FALSE)</f>
        <v>300</v>
      </c>
      <c r="I4" s="17">
        <v>13654</v>
      </c>
      <c r="J4" s="18" t="s">
        <v>198</v>
      </c>
      <c r="K4" s="11">
        <f t="shared" si="0"/>
        <v>13954</v>
      </c>
      <c r="L4" s="19">
        <v>2</v>
      </c>
      <c r="M4" s="15">
        <f>K4/D4</f>
        <v>1993.4285714285713</v>
      </c>
      <c r="N4" s="31"/>
      <c r="O4" s="2"/>
      <c r="T4" s="15"/>
      <c r="U4" s="15"/>
    </row>
    <row r="5" spans="1:28" ht="28.8" x14ac:dyDescent="0.3">
      <c r="B5" s="16" t="s">
        <v>20</v>
      </c>
      <c r="C5" t="s">
        <v>21</v>
      </c>
      <c r="D5" s="27">
        <f t="shared" ref="D5:D12" si="2">VLOOKUP(C5,Y$3:AB$34,4,FALSE)</f>
        <v>13</v>
      </c>
      <c r="E5" t="s">
        <v>22</v>
      </c>
      <c r="G5" s="15"/>
      <c r="H5" s="11">
        <f>VLOOKUP(C5,P$3:U$34,6,FALSE)</f>
        <v>8049</v>
      </c>
      <c r="I5" s="17">
        <v>3350</v>
      </c>
      <c r="J5" s="18" t="s">
        <v>23</v>
      </c>
      <c r="K5" s="11">
        <f t="shared" si="0"/>
        <v>11399</v>
      </c>
      <c r="L5" s="19">
        <v>3</v>
      </c>
      <c r="M5" s="15">
        <f t="shared" si="1"/>
        <v>876.84615384615381</v>
      </c>
      <c r="N5" s="31"/>
      <c r="O5" s="2">
        <v>43249</v>
      </c>
      <c r="P5" t="s">
        <v>21</v>
      </c>
      <c r="Q5">
        <v>5</v>
      </c>
      <c r="R5" t="s">
        <v>22</v>
      </c>
      <c r="S5" t="s">
        <v>127</v>
      </c>
      <c r="T5" s="15">
        <v>5000</v>
      </c>
      <c r="U5" s="15">
        <v>8049</v>
      </c>
      <c r="Y5" t="s">
        <v>98</v>
      </c>
      <c r="Z5" t="s">
        <v>139</v>
      </c>
      <c r="AA5" t="s">
        <v>177</v>
      </c>
      <c r="AB5">
        <v>8</v>
      </c>
    </row>
    <row r="6" spans="1:28" ht="28.8" x14ac:dyDescent="0.3">
      <c r="B6" s="16" t="s">
        <v>37</v>
      </c>
      <c r="C6" t="s">
        <v>38</v>
      </c>
      <c r="D6" s="27">
        <f t="shared" si="2"/>
        <v>19</v>
      </c>
      <c r="E6" t="s">
        <v>39</v>
      </c>
      <c r="G6" s="15"/>
      <c r="H6" s="11">
        <f>VLOOKUP(C6,P$3:U$34,6,FALSE)</f>
        <v>5531.17</v>
      </c>
      <c r="I6" s="17">
        <v>2350</v>
      </c>
      <c r="J6" s="18" t="s">
        <v>40</v>
      </c>
      <c r="K6" s="11">
        <f t="shared" si="0"/>
        <v>7881.17</v>
      </c>
      <c r="L6" s="19">
        <v>4</v>
      </c>
      <c r="M6" s="15">
        <f t="shared" si="1"/>
        <v>414.79842105263157</v>
      </c>
      <c r="N6" s="31"/>
      <c r="O6" s="2">
        <v>43247</v>
      </c>
      <c r="P6" t="s">
        <v>38</v>
      </c>
      <c r="Q6">
        <v>3</v>
      </c>
      <c r="R6" t="s">
        <v>39</v>
      </c>
      <c r="S6" t="s">
        <v>116</v>
      </c>
      <c r="T6" s="15">
        <v>2000</v>
      </c>
      <c r="U6" s="15">
        <v>5531.17</v>
      </c>
      <c r="Y6" t="s">
        <v>134</v>
      </c>
      <c r="Z6" t="s">
        <v>146</v>
      </c>
      <c r="AA6" t="s">
        <v>176</v>
      </c>
      <c r="AB6">
        <v>7</v>
      </c>
    </row>
    <row r="7" spans="1:28" x14ac:dyDescent="0.3">
      <c r="B7" s="16" t="s">
        <v>33</v>
      </c>
      <c r="C7" t="s">
        <v>34</v>
      </c>
      <c r="D7" s="27">
        <f t="shared" si="2"/>
        <v>8</v>
      </c>
      <c r="E7" t="s">
        <v>35</v>
      </c>
      <c r="G7" s="15"/>
      <c r="H7" s="11">
        <v>6215</v>
      </c>
      <c r="I7" s="17"/>
      <c r="J7" s="18"/>
      <c r="K7" s="11">
        <f t="shared" si="0"/>
        <v>6215</v>
      </c>
      <c r="L7" s="19">
        <v>5</v>
      </c>
      <c r="M7" s="15">
        <f t="shared" si="1"/>
        <v>776.875</v>
      </c>
      <c r="N7" s="31"/>
      <c r="O7" s="2">
        <v>43240</v>
      </c>
      <c r="P7" t="s">
        <v>58</v>
      </c>
      <c r="Q7">
        <v>6</v>
      </c>
      <c r="R7" t="s">
        <v>70</v>
      </c>
      <c r="S7" t="s">
        <v>71</v>
      </c>
      <c r="T7" s="15">
        <v>3000</v>
      </c>
      <c r="U7" s="15">
        <v>3662</v>
      </c>
      <c r="Y7" t="s">
        <v>179</v>
      </c>
      <c r="Z7" t="s">
        <v>66</v>
      </c>
      <c r="AA7" t="s">
        <v>180</v>
      </c>
      <c r="AB7">
        <v>7</v>
      </c>
    </row>
    <row r="8" spans="1:28" x14ac:dyDescent="0.3">
      <c r="B8" s="16" t="s">
        <v>57</v>
      </c>
      <c r="C8" t="s">
        <v>58</v>
      </c>
      <c r="D8" s="27">
        <f t="shared" si="2"/>
        <v>9</v>
      </c>
      <c r="E8" t="s">
        <v>59</v>
      </c>
      <c r="G8" s="15"/>
      <c r="H8" s="11">
        <f t="shared" ref="H8:H34" si="3">VLOOKUP(C8,P$3:U$34,6,FALSE)</f>
        <v>3662</v>
      </c>
      <c r="I8" s="17"/>
      <c r="J8" s="18"/>
      <c r="K8" s="11">
        <f t="shared" si="0"/>
        <v>3662</v>
      </c>
      <c r="L8" s="19">
        <v>6</v>
      </c>
      <c r="M8" s="15">
        <f t="shared" si="1"/>
        <v>406.88888888888891</v>
      </c>
      <c r="N8" s="31"/>
      <c r="O8" s="2">
        <v>43249</v>
      </c>
      <c r="P8" t="s">
        <v>52</v>
      </c>
      <c r="Q8">
        <v>6</v>
      </c>
      <c r="R8" t="s">
        <v>118</v>
      </c>
      <c r="S8" t="s">
        <v>119</v>
      </c>
      <c r="T8" s="15">
        <v>1500</v>
      </c>
      <c r="U8" s="15">
        <v>2611</v>
      </c>
      <c r="Y8" t="s">
        <v>100</v>
      </c>
      <c r="Z8" t="s">
        <v>181</v>
      </c>
      <c r="AA8" t="s">
        <v>178</v>
      </c>
      <c r="AB8">
        <v>8</v>
      </c>
    </row>
    <row r="9" spans="1:28" ht="28.8" x14ac:dyDescent="0.3">
      <c r="B9" s="16" t="s">
        <v>44</v>
      </c>
      <c r="C9" t="s">
        <v>45</v>
      </c>
      <c r="D9" s="27">
        <f t="shared" si="2"/>
        <v>7</v>
      </c>
      <c r="E9" t="s">
        <v>46</v>
      </c>
      <c r="G9" s="15"/>
      <c r="H9" s="11">
        <f t="shared" si="3"/>
        <v>2440</v>
      </c>
      <c r="I9" s="17">
        <v>1200</v>
      </c>
      <c r="J9" s="18" t="s">
        <v>47</v>
      </c>
      <c r="K9" s="11">
        <f t="shared" si="0"/>
        <v>3640</v>
      </c>
      <c r="L9" s="19">
        <v>7</v>
      </c>
      <c r="M9" s="15">
        <f t="shared" si="1"/>
        <v>520</v>
      </c>
      <c r="N9" s="31"/>
      <c r="O9" s="2">
        <v>43235</v>
      </c>
      <c r="P9" t="s">
        <v>45</v>
      </c>
      <c r="Q9">
        <v>1</v>
      </c>
      <c r="R9" t="s">
        <v>60</v>
      </c>
      <c r="S9" t="s">
        <v>61</v>
      </c>
      <c r="T9" s="15">
        <v>1000</v>
      </c>
      <c r="U9" s="15">
        <v>2440</v>
      </c>
      <c r="Y9" t="s">
        <v>182</v>
      </c>
      <c r="Z9" t="s">
        <v>36</v>
      </c>
      <c r="AA9" t="s">
        <v>176</v>
      </c>
      <c r="AB9">
        <v>9</v>
      </c>
    </row>
    <row r="10" spans="1:28" x14ac:dyDescent="0.3">
      <c r="B10" s="16" t="s">
        <v>120</v>
      </c>
      <c r="C10" t="s">
        <v>41</v>
      </c>
      <c r="D10" s="27">
        <f t="shared" si="2"/>
        <v>15</v>
      </c>
      <c r="E10" t="s">
        <v>42</v>
      </c>
      <c r="G10" s="15"/>
      <c r="H10" s="11">
        <f t="shared" si="3"/>
        <v>2000</v>
      </c>
      <c r="I10" s="17">
        <v>1250</v>
      </c>
      <c r="J10" s="18" t="s">
        <v>121</v>
      </c>
      <c r="K10" s="11">
        <f t="shared" si="0"/>
        <v>3250</v>
      </c>
      <c r="L10" s="19">
        <v>8</v>
      </c>
      <c r="M10" s="15">
        <f t="shared" si="1"/>
        <v>216.66666666666666</v>
      </c>
      <c r="N10" s="31"/>
      <c r="O10" s="2">
        <v>43234</v>
      </c>
      <c r="P10" t="s">
        <v>55</v>
      </c>
      <c r="Q10">
        <v>4</v>
      </c>
      <c r="R10" t="s">
        <v>63</v>
      </c>
      <c r="S10" t="s">
        <v>56</v>
      </c>
      <c r="T10" s="15">
        <v>2500</v>
      </c>
      <c r="U10" s="15">
        <v>2298</v>
      </c>
      <c r="Y10" t="s">
        <v>45</v>
      </c>
      <c r="Z10" t="s">
        <v>183</v>
      </c>
      <c r="AA10" t="s">
        <v>180</v>
      </c>
      <c r="AB10">
        <v>7</v>
      </c>
    </row>
    <row r="11" spans="1:28" x14ac:dyDescent="0.3">
      <c r="B11" s="16" t="s">
        <v>51</v>
      </c>
      <c r="C11" t="s">
        <v>52</v>
      </c>
      <c r="D11" s="27">
        <f t="shared" si="2"/>
        <v>15</v>
      </c>
      <c r="E11" t="s">
        <v>53</v>
      </c>
      <c r="G11" s="15"/>
      <c r="H11" s="11">
        <f t="shared" si="3"/>
        <v>2611</v>
      </c>
      <c r="I11" s="17">
        <v>500</v>
      </c>
      <c r="J11" s="18" t="s">
        <v>54</v>
      </c>
      <c r="K11" s="11">
        <f t="shared" si="0"/>
        <v>3111</v>
      </c>
      <c r="L11" s="19">
        <v>9</v>
      </c>
      <c r="M11" s="15">
        <f t="shared" si="1"/>
        <v>207.4</v>
      </c>
      <c r="N11" s="31"/>
      <c r="O11" s="2">
        <v>43252</v>
      </c>
      <c r="P11" t="s">
        <v>156</v>
      </c>
      <c r="Q11">
        <v>3</v>
      </c>
      <c r="R11" t="s">
        <v>157</v>
      </c>
      <c r="S11" t="s">
        <v>158</v>
      </c>
      <c r="T11" s="15">
        <v>1000</v>
      </c>
      <c r="U11" s="15">
        <v>2213</v>
      </c>
      <c r="Y11" t="s">
        <v>109</v>
      </c>
      <c r="Z11" t="s">
        <v>111</v>
      </c>
      <c r="AA11" t="s">
        <v>178</v>
      </c>
      <c r="AB11">
        <v>9</v>
      </c>
    </row>
    <row r="12" spans="1:28" x14ac:dyDescent="0.3">
      <c r="B12" s="16" t="s">
        <v>62</v>
      </c>
      <c r="C12" t="s">
        <v>55</v>
      </c>
      <c r="D12" s="27">
        <f t="shared" si="2"/>
        <v>12</v>
      </c>
      <c r="E12" t="s">
        <v>63</v>
      </c>
      <c r="G12" s="15"/>
      <c r="H12" s="11">
        <f t="shared" si="3"/>
        <v>2298</v>
      </c>
      <c r="I12" s="20">
        <v>500</v>
      </c>
      <c r="J12" s="18" t="s">
        <v>64</v>
      </c>
      <c r="K12" s="11">
        <f t="shared" si="0"/>
        <v>2798</v>
      </c>
      <c r="L12" s="19">
        <v>10</v>
      </c>
      <c r="M12" s="15">
        <f t="shared" si="1"/>
        <v>233.16666666666666</v>
      </c>
      <c r="N12" s="31"/>
      <c r="O12" s="2">
        <v>43249</v>
      </c>
      <c r="P12" t="s">
        <v>80</v>
      </c>
      <c r="Q12">
        <v>8</v>
      </c>
      <c r="R12" t="s">
        <v>81</v>
      </c>
      <c r="S12" t="s">
        <v>122</v>
      </c>
      <c r="T12" s="15">
        <v>300</v>
      </c>
      <c r="U12" s="15">
        <v>2151</v>
      </c>
      <c r="Y12" t="s">
        <v>24</v>
      </c>
      <c r="Z12" t="s">
        <v>184</v>
      </c>
      <c r="AA12" t="s">
        <v>180</v>
      </c>
      <c r="AB12">
        <v>7</v>
      </c>
    </row>
    <row r="13" spans="1:28" x14ac:dyDescent="0.3">
      <c r="B13" s="16" t="s">
        <v>159</v>
      </c>
      <c r="C13" t="s">
        <v>156</v>
      </c>
      <c r="D13" s="27">
        <v>8</v>
      </c>
      <c r="E13" t="s">
        <v>160</v>
      </c>
      <c r="G13" s="15"/>
      <c r="H13" s="11">
        <f t="shared" si="3"/>
        <v>2213</v>
      </c>
      <c r="I13" s="17"/>
      <c r="J13" s="18"/>
      <c r="K13" s="11">
        <f t="shared" si="0"/>
        <v>2213</v>
      </c>
      <c r="L13" s="19">
        <v>11</v>
      </c>
      <c r="M13" s="15">
        <f t="shared" si="1"/>
        <v>276.625</v>
      </c>
      <c r="N13" s="31"/>
      <c r="O13" s="2">
        <v>43242</v>
      </c>
      <c r="P13" t="s">
        <v>105</v>
      </c>
      <c r="Q13">
        <v>4</v>
      </c>
      <c r="R13" t="s">
        <v>88</v>
      </c>
      <c r="S13" t="s">
        <v>106</v>
      </c>
      <c r="T13" s="15">
        <v>100</v>
      </c>
      <c r="U13" s="15">
        <v>2095</v>
      </c>
      <c r="Y13" t="s">
        <v>17</v>
      </c>
      <c r="Z13" t="s">
        <v>19</v>
      </c>
      <c r="AA13" t="s">
        <v>177</v>
      </c>
      <c r="AB13">
        <v>7</v>
      </c>
    </row>
    <row r="14" spans="1:28" x14ac:dyDescent="0.3">
      <c r="B14" s="16" t="s">
        <v>79</v>
      </c>
      <c r="C14" t="s">
        <v>80</v>
      </c>
      <c r="D14" s="27">
        <f>VLOOKUP(C14,Y$3:AB$34,4,FALSE)</f>
        <v>9</v>
      </c>
      <c r="E14" t="s">
        <v>81</v>
      </c>
      <c r="G14" s="15"/>
      <c r="H14" s="11">
        <f t="shared" si="3"/>
        <v>2151</v>
      </c>
      <c r="I14" s="17"/>
      <c r="J14" s="18" t="s">
        <v>82</v>
      </c>
      <c r="K14" s="11">
        <f t="shared" si="0"/>
        <v>2151</v>
      </c>
      <c r="L14" s="19">
        <v>12</v>
      </c>
      <c r="M14" s="15">
        <f t="shared" si="1"/>
        <v>239</v>
      </c>
      <c r="N14" s="31"/>
      <c r="O14" s="2">
        <v>43291</v>
      </c>
      <c r="P14" t="s">
        <v>68</v>
      </c>
      <c r="Q14">
        <v>6</v>
      </c>
      <c r="R14" t="s">
        <v>168</v>
      </c>
      <c r="S14" t="s">
        <v>169</v>
      </c>
      <c r="T14" s="15">
        <v>1000</v>
      </c>
      <c r="U14" s="15">
        <v>2070</v>
      </c>
      <c r="Y14" t="s">
        <v>76</v>
      </c>
      <c r="Z14" t="s">
        <v>185</v>
      </c>
      <c r="AA14" t="s">
        <v>180</v>
      </c>
      <c r="AB14">
        <v>7</v>
      </c>
    </row>
    <row r="15" spans="1:28" x14ac:dyDescent="0.3">
      <c r="B15" s="16" t="s">
        <v>92</v>
      </c>
      <c r="C15" t="s">
        <v>83</v>
      </c>
      <c r="D15" s="27">
        <v>10</v>
      </c>
      <c r="E15" t="s">
        <v>84</v>
      </c>
      <c r="G15" s="15"/>
      <c r="H15" s="11">
        <f t="shared" si="3"/>
        <v>1100</v>
      </c>
      <c r="I15" s="17">
        <v>1050</v>
      </c>
      <c r="J15" s="18" t="s">
        <v>93</v>
      </c>
      <c r="K15" s="11">
        <f t="shared" si="0"/>
        <v>2150</v>
      </c>
      <c r="L15" s="19">
        <v>13</v>
      </c>
      <c r="M15" s="15">
        <f t="shared" si="1"/>
        <v>215</v>
      </c>
      <c r="N15" s="31"/>
      <c r="O15" s="2">
        <v>43230</v>
      </c>
      <c r="P15" t="s">
        <v>41</v>
      </c>
      <c r="Q15">
        <v>1</v>
      </c>
      <c r="R15" t="s">
        <v>42</v>
      </c>
      <c r="S15" t="s">
        <v>43</v>
      </c>
      <c r="T15" s="15">
        <v>500</v>
      </c>
      <c r="U15" s="15">
        <v>2000</v>
      </c>
      <c r="Y15" t="s">
        <v>48</v>
      </c>
      <c r="Z15" t="s">
        <v>186</v>
      </c>
      <c r="AA15" t="s">
        <v>178</v>
      </c>
      <c r="AB15">
        <v>6</v>
      </c>
    </row>
    <row r="16" spans="1:28" x14ac:dyDescent="0.3">
      <c r="B16" s="16" t="s">
        <v>86</v>
      </c>
      <c r="C16" t="s">
        <v>87</v>
      </c>
      <c r="D16" s="27">
        <f>VLOOKUP(C16,Y$3:AB$34,4,FALSE)</f>
        <v>8</v>
      </c>
      <c r="E16" t="s">
        <v>88</v>
      </c>
      <c r="G16" s="15"/>
      <c r="H16" s="11">
        <f t="shared" si="3"/>
        <v>2095</v>
      </c>
      <c r="I16" s="17"/>
      <c r="J16" s="18" t="s">
        <v>82</v>
      </c>
      <c r="K16" s="11">
        <f t="shared" si="0"/>
        <v>2095</v>
      </c>
      <c r="L16" s="19">
        <v>14</v>
      </c>
      <c r="M16" s="15">
        <f t="shared" si="1"/>
        <v>261.875</v>
      </c>
      <c r="N16" s="31"/>
      <c r="O16" s="2">
        <v>43251</v>
      </c>
      <c r="P16" t="s">
        <v>98</v>
      </c>
      <c r="Q16">
        <v>5</v>
      </c>
      <c r="R16" t="s">
        <v>138</v>
      </c>
      <c r="S16" t="s">
        <v>139</v>
      </c>
      <c r="T16" s="15">
        <v>300</v>
      </c>
      <c r="U16" s="15">
        <v>1740</v>
      </c>
      <c r="Y16" t="s">
        <v>87</v>
      </c>
      <c r="Z16" t="s">
        <v>106</v>
      </c>
      <c r="AA16" t="s">
        <v>177</v>
      </c>
      <c r="AB16">
        <v>8</v>
      </c>
    </row>
    <row r="17" spans="2:28" x14ac:dyDescent="0.3">
      <c r="B17" s="16" t="s">
        <v>67</v>
      </c>
      <c r="C17" t="s">
        <v>68</v>
      </c>
      <c r="D17" s="27">
        <v>8</v>
      </c>
      <c r="E17" t="s">
        <v>69</v>
      </c>
      <c r="G17" s="15"/>
      <c r="H17" s="11">
        <f t="shared" si="3"/>
        <v>2070</v>
      </c>
      <c r="I17" s="17"/>
      <c r="J17" s="18"/>
      <c r="K17" s="11">
        <f t="shared" si="0"/>
        <v>2070</v>
      </c>
      <c r="L17" s="19">
        <v>15</v>
      </c>
      <c r="M17" s="15">
        <f t="shared" si="1"/>
        <v>258.75</v>
      </c>
      <c r="N17" s="31"/>
      <c r="O17" s="2">
        <v>43241</v>
      </c>
      <c r="P17" t="s">
        <v>94</v>
      </c>
      <c r="Q17">
        <v>7</v>
      </c>
      <c r="R17" t="s">
        <v>95</v>
      </c>
      <c r="S17" t="s">
        <v>96</v>
      </c>
      <c r="T17" s="15">
        <v>2000</v>
      </c>
      <c r="U17" s="15">
        <v>1651</v>
      </c>
      <c r="Y17" t="s">
        <v>187</v>
      </c>
      <c r="Z17" t="s">
        <v>153</v>
      </c>
      <c r="AA17" t="s">
        <v>177</v>
      </c>
      <c r="AB17">
        <v>6</v>
      </c>
    </row>
    <row r="18" spans="2:28" x14ac:dyDescent="0.3">
      <c r="B18" s="16" t="s">
        <v>72</v>
      </c>
      <c r="C18" t="s">
        <v>73</v>
      </c>
      <c r="D18" s="27">
        <v>10</v>
      </c>
      <c r="E18" t="s">
        <v>74</v>
      </c>
      <c r="G18" s="15"/>
      <c r="H18" s="11">
        <f t="shared" si="3"/>
        <v>200</v>
      </c>
      <c r="I18" s="17">
        <v>1750</v>
      </c>
      <c r="J18" s="18" t="s">
        <v>75</v>
      </c>
      <c r="K18" s="11">
        <f t="shared" si="0"/>
        <v>1950</v>
      </c>
      <c r="L18" s="19">
        <v>16</v>
      </c>
      <c r="M18" s="15">
        <f t="shared" si="1"/>
        <v>195</v>
      </c>
      <c r="N18" s="31"/>
      <c r="O18" s="2">
        <v>43230</v>
      </c>
      <c r="P18" t="s">
        <v>30</v>
      </c>
      <c r="Q18">
        <v>2</v>
      </c>
      <c r="R18" t="s">
        <v>31</v>
      </c>
      <c r="S18" t="s">
        <v>32</v>
      </c>
      <c r="T18" s="15">
        <v>1000</v>
      </c>
      <c r="U18" s="15">
        <v>1501.75</v>
      </c>
      <c r="Y18" t="s">
        <v>30</v>
      </c>
      <c r="Z18" t="s">
        <v>32</v>
      </c>
      <c r="AA18" t="s">
        <v>177</v>
      </c>
      <c r="AB18">
        <v>9</v>
      </c>
    </row>
    <row r="19" spans="2:28" x14ac:dyDescent="0.3">
      <c r="B19" s="16" t="s">
        <v>140</v>
      </c>
      <c r="C19" t="s">
        <v>30</v>
      </c>
      <c r="D19" s="27">
        <f t="shared" ref="D19:D34" si="4">VLOOKUP(C19,Y$3:AB$34,4,FALSE)</f>
        <v>9</v>
      </c>
      <c r="E19" t="s">
        <v>141</v>
      </c>
      <c r="G19" s="15"/>
      <c r="H19" s="11">
        <f t="shared" si="3"/>
        <v>1501.75</v>
      </c>
      <c r="I19" s="21">
        <v>387.2</v>
      </c>
      <c r="J19" s="18" t="s">
        <v>126</v>
      </c>
      <c r="K19" s="11">
        <f t="shared" si="0"/>
        <v>1888.95</v>
      </c>
      <c r="L19" s="19">
        <v>17</v>
      </c>
      <c r="M19" s="15">
        <f t="shared" si="1"/>
        <v>209.88333333333333</v>
      </c>
      <c r="N19" s="31"/>
      <c r="O19" s="2">
        <v>43242</v>
      </c>
      <c r="P19" t="s">
        <v>100</v>
      </c>
      <c r="Q19">
        <v>3</v>
      </c>
      <c r="R19" t="s">
        <v>101</v>
      </c>
      <c r="S19" t="s">
        <v>100</v>
      </c>
      <c r="T19" s="15">
        <v>500</v>
      </c>
      <c r="U19" s="15">
        <v>1470</v>
      </c>
      <c r="Y19" t="s">
        <v>124</v>
      </c>
      <c r="Z19" t="s">
        <v>151</v>
      </c>
      <c r="AA19" t="s">
        <v>177</v>
      </c>
      <c r="AB19">
        <v>8</v>
      </c>
    </row>
    <row r="20" spans="2:28" x14ac:dyDescent="0.3">
      <c r="B20" s="16" t="s">
        <v>102</v>
      </c>
      <c r="C20" t="s">
        <v>103</v>
      </c>
      <c r="D20" s="27">
        <f t="shared" si="4"/>
        <v>7</v>
      </c>
      <c r="E20" t="s">
        <v>18</v>
      </c>
      <c r="G20" s="15"/>
      <c r="H20" s="11">
        <f t="shared" si="3"/>
        <v>1025</v>
      </c>
      <c r="I20" s="21">
        <v>764.94</v>
      </c>
      <c r="J20" s="18" t="s">
        <v>104</v>
      </c>
      <c r="K20" s="11">
        <f t="shared" si="0"/>
        <v>1789.94</v>
      </c>
      <c r="L20" s="19">
        <v>18</v>
      </c>
      <c r="M20" s="15">
        <f t="shared" si="1"/>
        <v>255.70571428571429</v>
      </c>
      <c r="N20" s="31"/>
      <c r="O20" s="2">
        <v>43251</v>
      </c>
      <c r="P20" t="s">
        <v>134</v>
      </c>
      <c r="Q20">
        <v>7</v>
      </c>
      <c r="R20" t="s">
        <v>135</v>
      </c>
      <c r="S20" t="s">
        <v>146</v>
      </c>
      <c r="T20" s="15">
        <v>1200</v>
      </c>
      <c r="U20" s="15">
        <v>1170</v>
      </c>
      <c r="Y20" t="s">
        <v>188</v>
      </c>
      <c r="Z20" t="s">
        <v>189</v>
      </c>
      <c r="AA20" t="s">
        <v>176</v>
      </c>
      <c r="AB20">
        <v>9</v>
      </c>
    </row>
    <row r="21" spans="2:28" x14ac:dyDescent="0.3">
      <c r="B21" s="16" t="s">
        <v>97</v>
      </c>
      <c r="C21" t="s">
        <v>98</v>
      </c>
      <c r="D21" s="27">
        <f t="shared" si="4"/>
        <v>8</v>
      </c>
      <c r="E21" t="s">
        <v>99</v>
      </c>
      <c r="G21" s="15"/>
      <c r="H21" s="11">
        <f t="shared" si="3"/>
        <v>1740</v>
      </c>
      <c r="I21" s="17"/>
      <c r="J21" s="18"/>
      <c r="K21" s="11">
        <f t="shared" si="0"/>
        <v>1740</v>
      </c>
      <c r="L21" s="19">
        <v>19</v>
      </c>
      <c r="M21" s="15">
        <f t="shared" si="1"/>
        <v>217.5</v>
      </c>
      <c r="N21" s="31"/>
      <c r="O21" s="2">
        <v>43241</v>
      </c>
      <c r="P21" t="s">
        <v>83</v>
      </c>
      <c r="Q21">
        <v>2</v>
      </c>
      <c r="R21" t="s">
        <v>84</v>
      </c>
      <c r="S21" t="s">
        <v>85</v>
      </c>
      <c r="T21" s="15">
        <v>1500</v>
      </c>
      <c r="U21" s="15">
        <v>1100</v>
      </c>
      <c r="Y21" t="s">
        <v>190</v>
      </c>
      <c r="Z21" t="s">
        <v>142</v>
      </c>
      <c r="AA21" t="s">
        <v>180</v>
      </c>
      <c r="AB21">
        <v>10</v>
      </c>
    </row>
    <row r="22" spans="2:28" x14ac:dyDescent="0.3">
      <c r="B22" s="16" t="s">
        <v>137</v>
      </c>
      <c r="C22" t="s">
        <v>94</v>
      </c>
      <c r="D22" s="27">
        <f t="shared" si="4"/>
        <v>7</v>
      </c>
      <c r="E22" t="s">
        <v>95</v>
      </c>
      <c r="G22" s="15"/>
      <c r="H22" s="11">
        <f t="shared" si="3"/>
        <v>1651</v>
      </c>
      <c r="I22" s="17"/>
      <c r="J22" s="18"/>
      <c r="K22" s="11">
        <f t="shared" si="0"/>
        <v>1651</v>
      </c>
      <c r="L22" s="19">
        <v>20</v>
      </c>
      <c r="M22" s="15">
        <f t="shared" si="1"/>
        <v>235.85714285714286</v>
      </c>
      <c r="N22" s="31"/>
      <c r="O22" s="2">
        <v>43245</v>
      </c>
      <c r="P22" t="s">
        <v>109</v>
      </c>
      <c r="Q22">
        <v>1</v>
      </c>
      <c r="R22" t="s">
        <v>110</v>
      </c>
      <c r="S22" t="s">
        <v>111</v>
      </c>
      <c r="T22" s="15">
        <v>1000</v>
      </c>
      <c r="U22" s="15">
        <v>1050</v>
      </c>
      <c r="Y22" t="s">
        <v>129</v>
      </c>
      <c r="Z22" t="s">
        <v>132</v>
      </c>
      <c r="AA22" t="s">
        <v>176</v>
      </c>
      <c r="AB22">
        <v>9</v>
      </c>
    </row>
    <row r="23" spans="2:28" x14ac:dyDescent="0.3">
      <c r="B23" s="16" t="s">
        <v>107</v>
      </c>
      <c r="C23" t="s">
        <v>48</v>
      </c>
      <c r="D23" s="27">
        <f t="shared" si="4"/>
        <v>6</v>
      </c>
      <c r="E23" t="s">
        <v>49</v>
      </c>
      <c r="G23" s="15"/>
      <c r="H23" s="11">
        <f t="shared" si="3"/>
        <v>100</v>
      </c>
      <c r="I23" s="17">
        <v>1500</v>
      </c>
      <c r="J23" s="18" t="s">
        <v>108</v>
      </c>
      <c r="K23" s="11">
        <f t="shared" si="0"/>
        <v>1600</v>
      </c>
      <c r="L23" s="19">
        <v>21</v>
      </c>
      <c r="M23" s="15">
        <f t="shared" si="1"/>
        <v>266.66666666666669</v>
      </c>
      <c r="N23" s="31"/>
      <c r="O23" s="2">
        <v>43228</v>
      </c>
      <c r="P23" t="s">
        <v>17</v>
      </c>
      <c r="Q23">
        <v>4</v>
      </c>
      <c r="R23" t="s">
        <v>18</v>
      </c>
      <c r="S23" t="s">
        <v>19</v>
      </c>
      <c r="T23" s="15">
        <v>300</v>
      </c>
      <c r="U23" s="15">
        <v>1025</v>
      </c>
      <c r="Y23" t="s">
        <v>191</v>
      </c>
      <c r="Z23" t="s">
        <v>85</v>
      </c>
      <c r="AA23" t="s">
        <v>178</v>
      </c>
      <c r="AB23">
        <v>10</v>
      </c>
    </row>
    <row r="24" spans="2:28" x14ac:dyDescent="0.3">
      <c r="B24" s="16" t="s">
        <v>112</v>
      </c>
      <c r="C24" t="s">
        <v>113</v>
      </c>
      <c r="D24" s="27">
        <f t="shared" si="4"/>
        <v>9</v>
      </c>
      <c r="E24" t="s">
        <v>114</v>
      </c>
      <c r="G24" s="15"/>
      <c r="H24" s="11">
        <f t="shared" si="3"/>
        <v>0</v>
      </c>
      <c r="I24" s="17">
        <v>1500</v>
      </c>
      <c r="J24" s="18" t="s">
        <v>115</v>
      </c>
      <c r="K24" s="11">
        <f t="shared" si="0"/>
        <v>1500</v>
      </c>
      <c r="L24" s="19">
        <v>22</v>
      </c>
      <c r="M24" s="15">
        <f t="shared" si="1"/>
        <v>166.66666666666666</v>
      </c>
      <c r="N24" s="31"/>
      <c r="O24" s="2">
        <v>43253</v>
      </c>
      <c r="P24" t="s">
        <v>161</v>
      </c>
      <c r="Q24">
        <v>2</v>
      </c>
      <c r="R24" t="s">
        <v>162</v>
      </c>
      <c r="S24" t="s">
        <v>163</v>
      </c>
      <c r="T24" s="15">
        <v>1000</v>
      </c>
      <c r="U24" s="15">
        <v>889.85</v>
      </c>
      <c r="Y24" t="s">
        <v>52</v>
      </c>
      <c r="Z24" t="s">
        <v>192</v>
      </c>
      <c r="AA24" t="s">
        <v>176</v>
      </c>
      <c r="AB24">
        <v>15</v>
      </c>
    </row>
    <row r="25" spans="2:28" x14ac:dyDescent="0.3">
      <c r="B25" s="16" t="s">
        <v>117</v>
      </c>
      <c r="C25" t="s">
        <v>100</v>
      </c>
      <c r="D25" s="27">
        <f t="shared" si="4"/>
        <v>8</v>
      </c>
      <c r="E25" t="s">
        <v>101</v>
      </c>
      <c r="G25" s="15"/>
      <c r="H25" s="11">
        <f t="shared" si="3"/>
        <v>1470</v>
      </c>
      <c r="I25" s="17"/>
      <c r="J25" s="18"/>
      <c r="K25" s="11">
        <f t="shared" si="0"/>
        <v>1470</v>
      </c>
      <c r="L25" s="19">
        <v>23</v>
      </c>
      <c r="M25" s="15">
        <f t="shared" si="1"/>
        <v>183.75</v>
      </c>
      <c r="N25" s="31"/>
      <c r="O25" s="2">
        <v>43241</v>
      </c>
      <c r="P25" t="s">
        <v>76</v>
      </c>
      <c r="Q25">
        <v>5</v>
      </c>
      <c r="R25" t="s">
        <v>77</v>
      </c>
      <c r="S25" t="s">
        <v>78</v>
      </c>
      <c r="T25" s="15">
        <v>700</v>
      </c>
      <c r="U25" s="15">
        <v>850</v>
      </c>
      <c r="Y25" t="s">
        <v>161</v>
      </c>
      <c r="Z25" t="s">
        <v>163</v>
      </c>
      <c r="AA25" t="s">
        <v>180</v>
      </c>
      <c r="AB25">
        <v>18</v>
      </c>
    </row>
    <row r="26" spans="2:28" x14ac:dyDescent="0.3">
      <c r="B26" s="16" t="s">
        <v>128</v>
      </c>
      <c r="C26" t="s">
        <v>129</v>
      </c>
      <c r="D26" s="27">
        <f t="shared" si="4"/>
        <v>9</v>
      </c>
      <c r="E26" t="s">
        <v>130</v>
      </c>
      <c r="G26" s="15"/>
      <c r="H26" s="11">
        <f t="shared" si="3"/>
        <v>120</v>
      </c>
      <c r="I26" s="17">
        <v>1100</v>
      </c>
      <c r="J26" s="18" t="s">
        <v>131</v>
      </c>
      <c r="K26" s="11">
        <f t="shared" si="0"/>
        <v>1220</v>
      </c>
      <c r="L26" s="19">
        <v>24</v>
      </c>
      <c r="M26" s="15">
        <f t="shared" si="1"/>
        <v>135.55555555555554</v>
      </c>
      <c r="N26" s="31"/>
      <c r="O26" s="2">
        <v>43251</v>
      </c>
      <c r="P26" t="s">
        <v>124</v>
      </c>
      <c r="Q26">
        <v>5</v>
      </c>
      <c r="R26" t="s">
        <v>125</v>
      </c>
      <c r="S26" t="s">
        <v>151</v>
      </c>
      <c r="T26" s="15">
        <v>800</v>
      </c>
      <c r="U26" s="15">
        <v>800</v>
      </c>
      <c r="Y26" t="s">
        <v>38</v>
      </c>
      <c r="Z26" t="s">
        <v>116</v>
      </c>
      <c r="AA26" t="s">
        <v>176</v>
      </c>
      <c r="AB26">
        <v>19</v>
      </c>
    </row>
    <row r="27" spans="2:28" x14ac:dyDescent="0.3">
      <c r="B27" s="16" t="s">
        <v>123</v>
      </c>
      <c r="C27" t="s">
        <v>124</v>
      </c>
      <c r="D27" s="27">
        <f t="shared" si="4"/>
        <v>8</v>
      </c>
      <c r="E27" t="s">
        <v>125</v>
      </c>
      <c r="G27" s="15"/>
      <c r="H27" s="11">
        <f t="shared" si="3"/>
        <v>800</v>
      </c>
      <c r="I27" s="21">
        <v>387.2</v>
      </c>
      <c r="J27" s="18" t="s">
        <v>126</v>
      </c>
      <c r="K27" s="11">
        <f t="shared" si="0"/>
        <v>1187.2</v>
      </c>
      <c r="L27" s="19">
        <v>25</v>
      </c>
      <c r="M27" s="15">
        <f t="shared" si="1"/>
        <v>148.4</v>
      </c>
      <c r="N27" s="31"/>
      <c r="O27" s="2">
        <v>43241</v>
      </c>
      <c r="P27" t="s">
        <v>89</v>
      </c>
      <c r="Q27">
        <v>1</v>
      </c>
      <c r="R27" t="s">
        <v>90</v>
      </c>
      <c r="S27" t="s">
        <v>91</v>
      </c>
      <c r="T27" s="15">
        <v>500</v>
      </c>
      <c r="U27" s="15">
        <v>630</v>
      </c>
      <c r="Y27" t="s">
        <v>41</v>
      </c>
      <c r="Z27" t="s">
        <v>43</v>
      </c>
      <c r="AA27" t="s">
        <v>176</v>
      </c>
      <c r="AB27">
        <v>15</v>
      </c>
    </row>
    <row r="28" spans="2:28" x14ac:dyDescent="0.3">
      <c r="B28" s="16" t="s">
        <v>133</v>
      </c>
      <c r="C28" t="s">
        <v>134</v>
      </c>
      <c r="D28" s="27">
        <f t="shared" si="4"/>
        <v>7</v>
      </c>
      <c r="E28" t="s">
        <v>135</v>
      </c>
      <c r="G28" s="15"/>
      <c r="H28" s="11">
        <f t="shared" si="3"/>
        <v>1170</v>
      </c>
      <c r="I28" s="17"/>
      <c r="J28" s="18"/>
      <c r="K28" s="11">
        <f t="shared" si="0"/>
        <v>1170</v>
      </c>
      <c r="L28" s="19">
        <v>26</v>
      </c>
      <c r="M28" s="15">
        <f t="shared" si="1"/>
        <v>167.14285714285714</v>
      </c>
      <c r="N28" s="31"/>
      <c r="O28" s="2">
        <v>43230</v>
      </c>
      <c r="P28" t="s">
        <v>24</v>
      </c>
      <c r="Q28">
        <v>1</v>
      </c>
      <c r="R28" t="s">
        <v>25</v>
      </c>
      <c r="S28" t="s">
        <v>26</v>
      </c>
      <c r="T28" s="15">
        <v>1000</v>
      </c>
      <c r="U28" s="15">
        <v>625</v>
      </c>
      <c r="Y28" t="s">
        <v>21</v>
      </c>
      <c r="Z28" t="s">
        <v>127</v>
      </c>
      <c r="AA28" t="s">
        <v>180</v>
      </c>
      <c r="AB28">
        <v>13</v>
      </c>
    </row>
    <row r="29" spans="2:28" x14ac:dyDescent="0.3">
      <c r="B29" s="16" t="s">
        <v>147</v>
      </c>
      <c r="C29" t="s">
        <v>148</v>
      </c>
      <c r="D29" s="27">
        <f t="shared" si="4"/>
        <v>6</v>
      </c>
      <c r="E29" t="s">
        <v>149</v>
      </c>
      <c r="G29" s="15"/>
      <c r="H29" s="11">
        <f t="shared" si="3"/>
        <v>125</v>
      </c>
      <c r="I29" s="17">
        <v>1000</v>
      </c>
      <c r="J29" s="18" t="s">
        <v>150</v>
      </c>
      <c r="K29" s="11">
        <f t="shared" si="0"/>
        <v>1125</v>
      </c>
      <c r="L29" s="19">
        <v>27</v>
      </c>
      <c r="M29" s="15">
        <f t="shared" si="1"/>
        <v>187.5</v>
      </c>
      <c r="N29" s="31"/>
      <c r="O29" s="2">
        <v>43237</v>
      </c>
      <c r="P29" t="s">
        <v>28</v>
      </c>
      <c r="Q29">
        <v>1</v>
      </c>
      <c r="R29" t="s">
        <v>65</v>
      </c>
      <c r="S29" t="s">
        <v>66</v>
      </c>
      <c r="T29" s="15">
        <v>400</v>
      </c>
      <c r="U29" s="15">
        <v>300</v>
      </c>
      <c r="Y29" t="s">
        <v>80</v>
      </c>
      <c r="Z29" t="s">
        <v>122</v>
      </c>
      <c r="AA29" t="s">
        <v>178</v>
      </c>
      <c r="AB29">
        <v>9</v>
      </c>
    </row>
    <row r="30" spans="2:28" x14ac:dyDescent="0.3">
      <c r="B30" s="16" t="s">
        <v>143</v>
      </c>
      <c r="C30" t="s">
        <v>144</v>
      </c>
      <c r="D30" s="27">
        <f t="shared" si="4"/>
        <v>7</v>
      </c>
      <c r="E30" t="s">
        <v>77</v>
      </c>
      <c r="G30" s="15"/>
      <c r="H30" s="11">
        <f t="shared" si="3"/>
        <v>850</v>
      </c>
      <c r="I30" s="17">
        <v>250</v>
      </c>
      <c r="J30" s="18" t="s">
        <v>145</v>
      </c>
      <c r="K30" s="11">
        <f t="shared" si="0"/>
        <v>1100</v>
      </c>
      <c r="L30" s="19">
        <v>28</v>
      </c>
      <c r="M30" s="15">
        <f t="shared" si="1"/>
        <v>157.14285714285714</v>
      </c>
      <c r="N30" s="31"/>
      <c r="O30" s="2">
        <v>43251</v>
      </c>
      <c r="P30" t="s">
        <v>73</v>
      </c>
      <c r="Q30">
        <v>5</v>
      </c>
      <c r="R30" t="s">
        <v>74</v>
      </c>
      <c r="S30" t="s">
        <v>142</v>
      </c>
      <c r="T30" s="15">
        <v>500</v>
      </c>
      <c r="U30" s="15">
        <v>200</v>
      </c>
      <c r="Y30" t="s">
        <v>113</v>
      </c>
      <c r="Z30" t="s">
        <v>166</v>
      </c>
      <c r="AA30" t="s">
        <v>180</v>
      </c>
      <c r="AB30">
        <v>9</v>
      </c>
    </row>
    <row r="31" spans="2:28" x14ac:dyDescent="0.3">
      <c r="B31" s="16" t="s">
        <v>152</v>
      </c>
      <c r="C31" t="s">
        <v>109</v>
      </c>
      <c r="D31" s="27">
        <f t="shared" si="4"/>
        <v>9</v>
      </c>
      <c r="E31" t="s">
        <v>110</v>
      </c>
      <c r="G31" s="15"/>
      <c r="H31" s="11">
        <f t="shared" si="3"/>
        <v>1050</v>
      </c>
      <c r="I31" s="17"/>
      <c r="J31" s="18"/>
      <c r="K31" s="11">
        <f t="shared" si="0"/>
        <v>1050</v>
      </c>
      <c r="L31" s="19">
        <v>29</v>
      </c>
      <c r="M31" s="15">
        <f t="shared" si="1"/>
        <v>116.66666666666667</v>
      </c>
      <c r="N31" s="31"/>
      <c r="O31" s="2">
        <v>43252</v>
      </c>
      <c r="P31" t="s">
        <v>148</v>
      </c>
      <c r="Q31">
        <v>3</v>
      </c>
      <c r="R31" t="s">
        <v>149</v>
      </c>
      <c r="S31" t="s">
        <v>153</v>
      </c>
      <c r="T31" s="15">
        <v>500</v>
      </c>
      <c r="U31" s="15">
        <v>125</v>
      </c>
      <c r="Y31" t="s">
        <v>94</v>
      </c>
      <c r="Z31" t="s">
        <v>96</v>
      </c>
      <c r="AA31" t="s">
        <v>177</v>
      </c>
      <c r="AB31">
        <v>7</v>
      </c>
    </row>
    <row r="32" spans="2:28" x14ac:dyDescent="0.3">
      <c r="B32" s="16" t="s">
        <v>167</v>
      </c>
      <c r="C32" t="s">
        <v>161</v>
      </c>
      <c r="D32" s="27">
        <f t="shared" si="4"/>
        <v>18</v>
      </c>
      <c r="E32" t="s">
        <v>162</v>
      </c>
      <c r="G32" s="15"/>
      <c r="H32" s="11">
        <f t="shared" si="3"/>
        <v>889.85</v>
      </c>
      <c r="I32" s="17"/>
      <c r="J32" s="18"/>
      <c r="K32" s="11">
        <f t="shared" si="0"/>
        <v>889.85</v>
      </c>
      <c r="L32" s="19">
        <v>30</v>
      </c>
      <c r="M32" s="15">
        <f>K32/D32</f>
        <v>49.43611111111111</v>
      </c>
      <c r="N32" s="31"/>
      <c r="O32" s="2">
        <v>43250</v>
      </c>
      <c r="P32" t="s">
        <v>129</v>
      </c>
      <c r="Q32">
        <v>1</v>
      </c>
      <c r="R32" t="s">
        <v>130</v>
      </c>
      <c r="S32" t="s">
        <v>132</v>
      </c>
      <c r="T32" s="15">
        <v>1500</v>
      </c>
      <c r="U32" s="15">
        <v>120</v>
      </c>
      <c r="Y32" s="28" t="s">
        <v>89</v>
      </c>
      <c r="Z32" t="s">
        <v>91</v>
      </c>
      <c r="AA32" t="s">
        <v>180</v>
      </c>
      <c r="AB32">
        <v>8</v>
      </c>
    </row>
    <row r="33" spans="2:28" x14ac:dyDescent="0.3">
      <c r="B33" s="16" t="s">
        <v>154</v>
      </c>
      <c r="C33" t="s">
        <v>89</v>
      </c>
      <c r="D33" s="27">
        <f t="shared" si="4"/>
        <v>8</v>
      </c>
      <c r="E33" t="s">
        <v>90</v>
      </c>
      <c r="G33" s="15"/>
      <c r="H33" s="11">
        <f t="shared" si="3"/>
        <v>630</v>
      </c>
      <c r="I33" s="17">
        <v>250</v>
      </c>
      <c r="J33" s="18" t="s">
        <v>155</v>
      </c>
      <c r="K33" s="11">
        <f t="shared" si="0"/>
        <v>880</v>
      </c>
      <c r="L33" s="19">
        <v>31</v>
      </c>
      <c r="M33" s="15">
        <f t="shared" ref="M33:M34" si="5">K33/D33</f>
        <v>110</v>
      </c>
      <c r="N33" s="31"/>
      <c r="O33" s="2">
        <v>43231</v>
      </c>
      <c r="P33" t="s">
        <v>48</v>
      </c>
      <c r="Q33">
        <v>1</v>
      </c>
      <c r="R33" t="s">
        <v>49</v>
      </c>
      <c r="S33" t="s">
        <v>50</v>
      </c>
      <c r="T33" s="15">
        <v>500</v>
      </c>
      <c r="U33" s="15">
        <v>100</v>
      </c>
      <c r="Y33" s="28" t="s">
        <v>34</v>
      </c>
      <c r="Z33" t="s">
        <v>136</v>
      </c>
      <c r="AA33" t="s">
        <v>177</v>
      </c>
      <c r="AB33">
        <v>8</v>
      </c>
    </row>
    <row r="34" spans="2:28" x14ac:dyDescent="0.3">
      <c r="B34" s="16" t="s">
        <v>164</v>
      </c>
      <c r="C34" t="s">
        <v>24</v>
      </c>
      <c r="D34" s="27">
        <f t="shared" si="4"/>
        <v>7</v>
      </c>
      <c r="E34" t="s">
        <v>25</v>
      </c>
      <c r="G34" s="15"/>
      <c r="H34" s="11">
        <f t="shared" si="3"/>
        <v>625</v>
      </c>
      <c r="I34" s="17">
        <v>250</v>
      </c>
      <c r="J34" s="18" t="s">
        <v>165</v>
      </c>
      <c r="K34" s="11">
        <f t="shared" si="0"/>
        <v>875</v>
      </c>
      <c r="L34" s="19">
        <v>32</v>
      </c>
      <c r="M34" s="15">
        <f t="shared" si="5"/>
        <v>125</v>
      </c>
      <c r="N34" s="31"/>
      <c r="O34" s="2">
        <v>43262</v>
      </c>
      <c r="P34" t="s">
        <v>113</v>
      </c>
      <c r="Q34">
        <v>1</v>
      </c>
      <c r="R34" t="s">
        <v>114</v>
      </c>
      <c r="S34" t="s">
        <v>166</v>
      </c>
      <c r="T34" s="15">
        <v>1000</v>
      </c>
      <c r="U34" s="15">
        <v>0</v>
      </c>
      <c r="Y34" s="28" t="s">
        <v>55</v>
      </c>
      <c r="Z34" t="s">
        <v>193</v>
      </c>
      <c r="AA34" t="s">
        <v>178</v>
      </c>
      <c r="AB34">
        <v>12</v>
      </c>
    </row>
  </sheetData>
  <pageMargins left="0.2" right="0.2" top="0.25" bottom="0.2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 SB Donations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Williams</dc:creator>
  <cp:lastModifiedBy>Mark Williams</cp:lastModifiedBy>
  <dcterms:created xsi:type="dcterms:W3CDTF">2019-05-05T14:47:01Z</dcterms:created>
  <dcterms:modified xsi:type="dcterms:W3CDTF">2019-05-06T11:52:18Z</dcterms:modified>
</cp:coreProperties>
</file>