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6d71e46238ba496/Documents/GrowlerVball/2021 Growler/Schedules/"/>
    </mc:Choice>
  </mc:AlternateContent>
  <xr:revisionPtr revIDLastSave="0" documentId="8_{9D354A69-CE51-4CD4-AFAB-EF6952845FEA}" xr6:coauthVersionLast="47" xr6:coauthVersionMax="47" xr10:uidLastSave="{00000000-0000-0000-0000-000000000000}"/>
  <bookViews>
    <workbookView xWindow="-108" yWindow="-108" windowWidth="23256" windowHeight="12576" activeTab="4" xr2:uid="{1161D9DD-DB94-4DDE-B299-61DDA23235EA}"/>
  </bookViews>
  <sheets>
    <sheet name="Night ONE" sheetId="8" r:id="rId1"/>
    <sheet name="Night ONE-option 2" sheetId="6" state="hidden" r:id="rId2"/>
    <sheet name="NIGHT TWO" sheetId="9" r:id="rId3"/>
    <sheet name="NIGHT THREE" sheetId="10" r:id="rId4"/>
    <sheet name="Championship Night" sheetId="4" r:id="rId5"/>
    <sheet name="GPI Ranking-Seeding" sheetId="12" r:id="rId6"/>
    <sheet name="Team SB Donations" sheetId="13" r:id="rId7"/>
    <sheet name="Teams" sheetId="5" r:id="rId8"/>
    <sheet name="32 team Bracketology" sheetId="2" r:id="rId9"/>
    <sheet name="# of games per night" sheetId="1" state="hidden" r:id="rId10"/>
    <sheet name="Team # Match ups" sheetId="3" state="hidden" r:id="rId11"/>
    <sheet name="Night 2 Sponsor Options" sheetId="14" state="hidden" r:id="rId12"/>
  </sheets>
  <definedNames>
    <definedName name="_xlnm.Print_Area" localSheetId="0">'Night ONE'!$A$1:$I$50</definedName>
    <definedName name="_xlnm.Print_Area" localSheetId="3">'NIGHT THREE'!$A$1:$I$82</definedName>
    <definedName name="_xlnm.Print_Area" localSheetId="2">'NIGHT TWO'!$A$1:$I$86</definedName>
  </definedNames>
  <calcPr calcId="181029"/>
</workbook>
</file>

<file path=xl/calcChain.xml><?xml version="1.0" encoding="utf-8"?>
<calcChain xmlns="http://schemas.openxmlformats.org/spreadsheetml/2006/main">
  <c r="E15" i="13" l="1"/>
  <c r="E6" i="13" l="1"/>
  <c r="E17" i="13"/>
  <c r="E19" i="13"/>
  <c r="E7" i="13"/>
  <c r="E25" i="13"/>
  <c r="E21" i="13"/>
  <c r="E31" i="13"/>
  <c r="E8" i="13"/>
  <c r="E23" i="13"/>
  <c r="E22" i="13"/>
  <c r="E9" i="13"/>
  <c r="E35" i="13"/>
  <c r="E11" i="13"/>
  <c r="E5" i="13"/>
  <c r="E20" i="13"/>
  <c r="E34" i="13"/>
  <c r="E26" i="13"/>
  <c r="E10" i="13"/>
  <c r="E13" i="13"/>
  <c r="E33" i="13"/>
  <c r="E24" i="13"/>
  <c r="E16" i="13"/>
  <c r="E27" i="13"/>
  <c r="E12" i="13"/>
  <c r="E30" i="13"/>
  <c r="E29" i="13"/>
  <c r="E18" i="13"/>
  <c r="E14" i="13"/>
  <c r="E32" i="13"/>
  <c r="E36" i="13"/>
  <c r="E28" i="13"/>
  <c r="F15" i="13"/>
  <c r="G15" i="13"/>
  <c r="H15" i="13"/>
  <c r="H32" i="13"/>
  <c r="H6" i="13"/>
  <c r="H7" i="13"/>
  <c r="H22" i="13"/>
  <c r="H8" i="13"/>
  <c r="H16" i="13"/>
  <c r="H17" i="13"/>
  <c r="H14" i="13"/>
  <c r="H35" i="13"/>
  <c r="H18" i="13"/>
  <c r="H23" i="13"/>
  <c r="H21" i="13"/>
  <c r="H9" i="13"/>
  <c r="H11" i="13"/>
  <c r="H31" i="13"/>
  <c r="H34" i="13"/>
  <c r="H29" i="13"/>
  <c r="H33" i="13"/>
  <c r="H20" i="13"/>
  <c r="H5" i="13"/>
  <c r="H19" i="13"/>
  <c r="H27" i="13"/>
  <c r="H13" i="13"/>
  <c r="H26" i="13"/>
  <c r="H36" i="13"/>
  <c r="H10" i="13"/>
  <c r="H25" i="13"/>
  <c r="H12" i="13"/>
  <c r="H24" i="13"/>
  <c r="H28" i="13"/>
  <c r="H30" i="13"/>
  <c r="D18" i="12" l="1"/>
  <c r="N9" i="9" l="1"/>
  <c r="N3" i="9"/>
  <c r="N4" i="9"/>
  <c r="N7" i="9"/>
  <c r="N5" i="9"/>
  <c r="N10" i="9"/>
  <c r="N8" i="9"/>
  <c r="N11" i="9"/>
  <c r="N18" i="9"/>
  <c r="N12" i="9"/>
  <c r="N14" i="9"/>
  <c r="N16" i="9"/>
  <c r="N15" i="9"/>
  <c r="N17" i="9"/>
  <c r="N13" i="9"/>
  <c r="N21" i="9"/>
  <c r="N25" i="9"/>
  <c r="N19" i="9"/>
  <c r="N22" i="9"/>
  <c r="N26" i="9"/>
  <c r="N23" i="9"/>
  <c r="N20" i="9"/>
  <c r="N24" i="9"/>
  <c r="N27" i="9"/>
  <c r="N33" i="9"/>
  <c r="N32" i="9"/>
  <c r="N28" i="9"/>
  <c r="N31" i="9"/>
  <c r="N29" i="9"/>
  <c r="N30" i="9"/>
  <c r="N34" i="9"/>
  <c r="N6" i="9"/>
  <c r="J146" i="9" l="1"/>
  <c r="J147" i="9"/>
  <c r="N9" i="10" l="1"/>
  <c r="N3" i="10"/>
  <c r="N4" i="10"/>
  <c r="N6" i="10"/>
  <c r="N7" i="10"/>
  <c r="N10" i="10"/>
  <c r="N8" i="10"/>
  <c r="N11" i="10"/>
  <c r="N18" i="10"/>
  <c r="N12" i="10"/>
  <c r="N14" i="10"/>
  <c r="N15" i="10"/>
  <c r="N16" i="10"/>
  <c r="N17" i="10"/>
  <c r="N13" i="10"/>
  <c r="N21" i="10"/>
  <c r="N25" i="10"/>
  <c r="N19" i="10"/>
  <c r="N22" i="10"/>
  <c r="N26" i="10"/>
  <c r="N23" i="10"/>
  <c r="N20" i="10"/>
  <c r="N24" i="10"/>
  <c r="N27" i="10"/>
  <c r="N32" i="10"/>
  <c r="N33" i="10"/>
  <c r="N29" i="10"/>
  <c r="N31" i="10"/>
  <c r="N28" i="10"/>
  <c r="N30" i="10"/>
  <c r="N34" i="10"/>
  <c r="N7" i="8"/>
  <c r="N4" i="8"/>
  <c r="N5" i="8"/>
  <c r="N8" i="8"/>
  <c r="N6" i="8"/>
  <c r="N9" i="8"/>
  <c r="N10" i="8"/>
  <c r="N11" i="8"/>
  <c r="N17" i="8"/>
  <c r="N12" i="8"/>
  <c r="N18" i="8"/>
  <c r="N15" i="8"/>
  <c r="N13" i="8"/>
  <c r="N16" i="8"/>
  <c r="N14" i="8"/>
  <c r="N19" i="8"/>
  <c r="N21" i="8"/>
  <c r="N20" i="8"/>
  <c r="N22" i="8"/>
  <c r="N23" i="8"/>
  <c r="N24" i="8"/>
  <c r="N25" i="8"/>
  <c r="N26" i="8"/>
  <c r="N27" i="8"/>
  <c r="N33" i="8"/>
  <c r="N31" i="8"/>
  <c r="N29" i="8"/>
  <c r="N32" i="8"/>
  <c r="N30" i="8"/>
  <c r="N28" i="8"/>
  <c r="N34" i="8"/>
  <c r="D9" i="12" l="1"/>
  <c r="D10" i="12"/>
  <c r="O12" i="1" l="1"/>
  <c r="E6" i="1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K14" i="13"/>
  <c r="K20" i="13"/>
  <c r="K28" i="13"/>
  <c r="K12" i="13"/>
  <c r="K9" i="13"/>
  <c r="K30" i="13"/>
  <c r="K25" i="13"/>
  <c r="K32" i="13"/>
  <c r="K36" i="13"/>
  <c r="K11" i="13"/>
  <c r="K35" i="13"/>
  <c r="K13" i="13"/>
  <c r="K19" i="13"/>
  <c r="K29" i="13"/>
  <c r="K21" i="13"/>
  <c r="K10" i="13"/>
  <c r="K16" i="13"/>
  <c r="K8" i="13"/>
  <c r="K18" i="13"/>
  <c r="K33" i="13"/>
  <c r="K22" i="13"/>
  <c r="K31" i="13"/>
  <c r="K34" i="13"/>
  <c r="K5" i="13"/>
  <c r="K27" i="13"/>
  <c r="K17" i="13"/>
  <c r="K26" i="13"/>
  <c r="K24" i="13"/>
  <c r="K23" i="13"/>
  <c r="K7" i="13"/>
  <c r="K6" i="13"/>
  <c r="K15" i="13"/>
  <c r="K29" i="12"/>
  <c r="L29" i="12" s="1"/>
  <c r="I29" i="12"/>
  <c r="J29" i="12" s="1"/>
  <c r="H29" i="12"/>
  <c r="D29" i="12"/>
  <c r="K21" i="12"/>
  <c r="L21" i="12" s="1"/>
  <c r="I21" i="12"/>
  <c r="J21" i="12" s="1"/>
  <c r="H21" i="12"/>
  <c r="D21" i="12"/>
  <c r="W17" i="12"/>
  <c r="K5" i="12"/>
  <c r="L5" i="12" s="1"/>
  <c r="I5" i="12"/>
  <c r="J5" i="12" s="1"/>
  <c r="H5" i="12"/>
  <c r="D5" i="12"/>
  <c r="W23" i="12"/>
  <c r="K34" i="12"/>
  <c r="L34" i="12" s="1"/>
  <c r="I34" i="12"/>
  <c r="J34" i="12" s="1"/>
  <c r="H34" i="12"/>
  <c r="D34" i="12"/>
  <c r="W27" i="12"/>
  <c r="K18" i="12"/>
  <c r="L18" i="12" s="1"/>
  <c r="I18" i="12"/>
  <c r="J18" i="12" s="1"/>
  <c r="H18" i="12"/>
  <c r="W34" i="12"/>
  <c r="K15" i="12"/>
  <c r="L15" i="12" s="1"/>
  <c r="I15" i="12"/>
  <c r="J15" i="12" s="1"/>
  <c r="H15" i="12"/>
  <c r="D15" i="12"/>
  <c r="W22" i="12"/>
  <c r="K33" i="12"/>
  <c r="L33" i="12" s="1"/>
  <c r="M33" i="12" s="1"/>
  <c r="I33" i="12"/>
  <c r="J33" i="12" s="1"/>
  <c r="H33" i="12"/>
  <c r="D33" i="12"/>
  <c r="W30" i="12"/>
  <c r="K36" i="12"/>
  <c r="L36" i="12" s="1"/>
  <c r="I36" i="12"/>
  <c r="J36" i="12" s="1"/>
  <c r="H36" i="12"/>
  <c r="D36" i="12"/>
  <c r="W29" i="12"/>
  <c r="K6" i="12"/>
  <c r="L6" i="12" s="1"/>
  <c r="I6" i="12"/>
  <c r="J6" i="12" s="1"/>
  <c r="H6" i="12"/>
  <c r="D6" i="12"/>
  <c r="W33" i="12"/>
  <c r="K35" i="12"/>
  <c r="L35" i="12" s="1"/>
  <c r="I35" i="12"/>
  <c r="J35" i="12" s="1"/>
  <c r="H35" i="12"/>
  <c r="D35" i="12"/>
  <c r="W14" i="12"/>
  <c r="K25" i="12"/>
  <c r="L25" i="12" s="1"/>
  <c r="I25" i="12"/>
  <c r="J25" i="12" s="1"/>
  <c r="H25" i="12"/>
  <c r="D25" i="12"/>
  <c r="W20" i="12"/>
  <c r="K23" i="12"/>
  <c r="L23" i="12" s="1"/>
  <c r="I23" i="12"/>
  <c r="J23" i="12" s="1"/>
  <c r="H23" i="12"/>
  <c r="D23" i="12"/>
  <c r="W8" i="12"/>
  <c r="K31" i="12"/>
  <c r="L31" i="12" s="1"/>
  <c r="I31" i="12"/>
  <c r="J31" i="12" s="1"/>
  <c r="H31" i="12"/>
  <c r="D31" i="12"/>
  <c r="W12" i="12"/>
  <c r="K24" i="12"/>
  <c r="L24" i="12" s="1"/>
  <c r="I24" i="12"/>
  <c r="J24" i="12" s="1"/>
  <c r="H24" i="12"/>
  <c r="D24" i="12"/>
  <c r="W13" i="12"/>
  <c r="K11" i="12"/>
  <c r="L11" i="12" s="1"/>
  <c r="I11" i="12"/>
  <c r="J11" i="12" s="1"/>
  <c r="H11" i="12"/>
  <c r="D11" i="12"/>
  <c r="W26" i="12"/>
  <c r="K14" i="12"/>
  <c r="L14" i="12" s="1"/>
  <c r="I14" i="12"/>
  <c r="J14" i="12" s="1"/>
  <c r="H14" i="12"/>
  <c r="D14" i="12"/>
  <c r="W3" i="12"/>
  <c r="K9" i="12"/>
  <c r="L9" i="12" s="1"/>
  <c r="I9" i="12"/>
  <c r="J9" i="12" s="1"/>
  <c r="H9" i="12"/>
  <c r="W28" i="12"/>
  <c r="K32" i="12"/>
  <c r="L32" i="12" s="1"/>
  <c r="I32" i="12"/>
  <c r="J32" i="12" s="1"/>
  <c r="H32" i="12"/>
  <c r="D32" i="12"/>
  <c r="W21" i="12"/>
  <c r="K13" i="12"/>
  <c r="L13" i="12" s="1"/>
  <c r="I13" i="12"/>
  <c r="J13" i="12" s="1"/>
  <c r="H13" i="12"/>
  <c r="D13" i="12"/>
  <c r="W24" i="12"/>
  <c r="K28" i="12"/>
  <c r="L28" i="12" s="1"/>
  <c r="I28" i="12"/>
  <c r="J28" i="12" s="1"/>
  <c r="H28" i="12"/>
  <c r="D28" i="12"/>
  <c r="W11" i="12"/>
  <c r="K30" i="12"/>
  <c r="L30" i="12" s="1"/>
  <c r="I30" i="12"/>
  <c r="J30" i="12" s="1"/>
  <c r="H30" i="12"/>
  <c r="D30" i="12"/>
  <c r="W31" i="12"/>
  <c r="K26" i="12"/>
  <c r="L26" i="12" s="1"/>
  <c r="I26" i="12"/>
  <c r="J26" i="12" s="1"/>
  <c r="H26" i="12"/>
  <c r="D26" i="12"/>
  <c r="W25" i="12"/>
  <c r="K27" i="12"/>
  <c r="L27" i="12" s="1"/>
  <c r="I27" i="12"/>
  <c r="J27" i="12" s="1"/>
  <c r="H27" i="12"/>
  <c r="D27" i="12"/>
  <c r="W32" i="12"/>
  <c r="K20" i="12"/>
  <c r="L20" i="12" s="1"/>
  <c r="I20" i="12"/>
  <c r="J20" i="12" s="1"/>
  <c r="H20" i="12"/>
  <c r="D20" i="12"/>
  <c r="W10" i="12"/>
  <c r="K19" i="12"/>
  <c r="L19" i="12" s="1"/>
  <c r="I19" i="12"/>
  <c r="J19" i="12" s="1"/>
  <c r="H19" i="12"/>
  <c r="D19" i="12"/>
  <c r="W15" i="12"/>
  <c r="K10" i="12"/>
  <c r="L10" i="12" s="1"/>
  <c r="I10" i="12"/>
  <c r="J10" i="12" s="1"/>
  <c r="H10" i="12"/>
  <c r="W5" i="12"/>
  <c r="K8" i="12"/>
  <c r="L8" i="12" s="1"/>
  <c r="I8" i="12"/>
  <c r="J8" i="12" s="1"/>
  <c r="H8" i="12"/>
  <c r="D8" i="12"/>
  <c r="W16" i="12"/>
  <c r="K17" i="12"/>
  <c r="L17" i="12" s="1"/>
  <c r="I17" i="12"/>
  <c r="J17" i="12" s="1"/>
  <c r="H17" i="12"/>
  <c r="D17" i="12"/>
  <c r="W9" i="12"/>
  <c r="K16" i="12"/>
  <c r="L16" i="12" s="1"/>
  <c r="I16" i="12"/>
  <c r="J16" i="12" s="1"/>
  <c r="H16" i="12"/>
  <c r="D16" i="12"/>
  <c r="W7" i="12"/>
  <c r="K12" i="12"/>
  <c r="L12" i="12" s="1"/>
  <c r="I12" i="12"/>
  <c r="J12" i="12" s="1"/>
  <c r="H12" i="12"/>
  <c r="D12" i="12"/>
  <c r="W19" i="12"/>
  <c r="K22" i="12"/>
  <c r="L22" i="12" s="1"/>
  <c r="I22" i="12"/>
  <c r="J22" i="12" s="1"/>
  <c r="H22" i="12"/>
  <c r="D22" i="12"/>
  <c r="W4" i="12"/>
  <c r="K7" i="12"/>
  <c r="L7" i="12" s="1"/>
  <c r="I7" i="12"/>
  <c r="J7" i="12" s="1"/>
  <c r="H7" i="12"/>
  <c r="D7" i="12"/>
  <c r="W6" i="12"/>
  <c r="W18" i="12"/>
  <c r="J81" i="10"/>
  <c r="J80" i="10"/>
  <c r="J79" i="10"/>
  <c r="J78" i="10"/>
  <c r="J77" i="10"/>
  <c r="J76" i="10"/>
  <c r="J75" i="10"/>
  <c r="J74" i="10"/>
  <c r="J73" i="10"/>
  <c r="J72" i="10"/>
  <c r="J71" i="10"/>
  <c r="J70" i="10"/>
  <c r="J69" i="10"/>
  <c r="J68" i="10"/>
  <c r="J67" i="10"/>
  <c r="J66" i="10"/>
  <c r="J60" i="10"/>
  <c r="J59" i="10"/>
  <c r="J58" i="10"/>
  <c r="J57" i="10"/>
  <c r="J56" i="10"/>
  <c r="J55" i="10"/>
  <c r="J54" i="10"/>
  <c r="J53" i="10"/>
  <c r="J52" i="10"/>
  <c r="J51" i="10"/>
  <c r="J50" i="10"/>
  <c r="J49" i="10"/>
  <c r="J48" i="10"/>
  <c r="J47" i="10"/>
  <c r="J46" i="10"/>
  <c r="J45" i="10"/>
  <c r="J39" i="10"/>
  <c r="J38" i="10"/>
  <c r="J37" i="10"/>
  <c r="J36" i="10"/>
  <c r="J35" i="10"/>
  <c r="O34" i="10"/>
  <c r="J34" i="10"/>
  <c r="O30" i="10"/>
  <c r="J33" i="10"/>
  <c r="J32" i="10"/>
  <c r="J31" i="10"/>
  <c r="J30" i="10"/>
  <c r="G15" i="12"/>
  <c r="J29" i="10"/>
  <c r="G33" i="12"/>
  <c r="J28" i="10"/>
  <c r="O27" i="10"/>
  <c r="J27" i="10"/>
  <c r="O24" i="10"/>
  <c r="J26" i="10"/>
  <c r="O20" i="10"/>
  <c r="J25" i="10"/>
  <c r="J24" i="10"/>
  <c r="O21" i="10"/>
  <c r="O13" i="10"/>
  <c r="J18" i="10"/>
  <c r="J17" i="10"/>
  <c r="O16" i="10"/>
  <c r="J16" i="10"/>
  <c r="J15" i="10"/>
  <c r="J14" i="10"/>
  <c r="J13" i="10"/>
  <c r="O18" i="10"/>
  <c r="J12" i="10"/>
  <c r="AE11" i="10"/>
  <c r="AD11" i="10"/>
  <c r="O11" i="10"/>
  <c r="J11" i="10"/>
  <c r="J10" i="10"/>
  <c r="O10" i="10"/>
  <c r="J9" i="10"/>
  <c r="J8" i="10"/>
  <c r="J7" i="10"/>
  <c r="J6" i="10"/>
  <c r="J5" i="10"/>
  <c r="J4" i="10"/>
  <c r="N5" i="10"/>
  <c r="O5" i="10" s="1"/>
  <c r="J3" i="10"/>
  <c r="J145" i="9"/>
  <c r="J144" i="9"/>
  <c r="J143" i="9"/>
  <c r="J142" i="9"/>
  <c r="J141" i="9"/>
  <c r="J140" i="9"/>
  <c r="J139" i="9"/>
  <c r="J138" i="9"/>
  <c r="J137" i="9"/>
  <c r="J136" i="9"/>
  <c r="J135" i="9"/>
  <c r="J134" i="9"/>
  <c r="J133" i="9"/>
  <c r="J132" i="9"/>
  <c r="J131" i="9"/>
  <c r="J130" i="9"/>
  <c r="J129" i="9"/>
  <c r="J128" i="9"/>
  <c r="J127" i="9"/>
  <c r="J126" i="9"/>
  <c r="J125" i="9"/>
  <c r="J124" i="9"/>
  <c r="J123" i="9"/>
  <c r="J122" i="9"/>
  <c r="J121" i="9"/>
  <c r="J120" i="9"/>
  <c r="J119" i="9"/>
  <c r="J118" i="9"/>
  <c r="J117" i="9"/>
  <c r="J116" i="9"/>
  <c r="J115" i="9"/>
  <c r="J114" i="9"/>
  <c r="J113" i="9"/>
  <c r="J112" i="9"/>
  <c r="J111" i="9"/>
  <c r="J110" i="9"/>
  <c r="J37" i="9"/>
  <c r="J36" i="9"/>
  <c r="J35" i="9"/>
  <c r="O34" i="9"/>
  <c r="J34" i="9"/>
  <c r="O30" i="9"/>
  <c r="J33" i="9"/>
  <c r="O29" i="9"/>
  <c r="J32" i="9"/>
  <c r="O31" i="9"/>
  <c r="J31" i="9"/>
  <c r="O28" i="9"/>
  <c r="J30" i="9"/>
  <c r="O32" i="9"/>
  <c r="J29" i="9"/>
  <c r="O33" i="9"/>
  <c r="J28" i="9"/>
  <c r="O27" i="9"/>
  <c r="J27" i="9"/>
  <c r="O24" i="9"/>
  <c r="J26" i="9"/>
  <c r="O20" i="9"/>
  <c r="J25" i="9"/>
  <c r="O23" i="9"/>
  <c r="J24" i="9"/>
  <c r="O26" i="9"/>
  <c r="J23" i="9"/>
  <c r="O22" i="9"/>
  <c r="J22" i="9"/>
  <c r="O19" i="9"/>
  <c r="O25" i="9"/>
  <c r="O21" i="9"/>
  <c r="O13" i="9"/>
  <c r="J18" i="9"/>
  <c r="O17" i="9"/>
  <c r="J17" i="9"/>
  <c r="O15" i="9"/>
  <c r="J16" i="9"/>
  <c r="O16" i="9"/>
  <c r="J15" i="9"/>
  <c r="O14" i="9"/>
  <c r="J14" i="9"/>
  <c r="O12" i="9"/>
  <c r="J13" i="9"/>
  <c r="O18" i="9"/>
  <c r="J12" i="9"/>
  <c r="AB11" i="9"/>
  <c r="AA11" i="9"/>
  <c r="O11" i="9"/>
  <c r="J11" i="9"/>
  <c r="O8" i="9"/>
  <c r="J10" i="9"/>
  <c r="O10" i="9"/>
  <c r="J9" i="9"/>
  <c r="O5" i="9"/>
  <c r="J8" i="9"/>
  <c r="O7" i="9"/>
  <c r="J7" i="9"/>
  <c r="O4" i="9"/>
  <c r="J6" i="9"/>
  <c r="O3" i="9"/>
  <c r="J5" i="9"/>
  <c r="O9" i="9"/>
  <c r="J4" i="9"/>
  <c r="O6" i="9"/>
  <c r="J3" i="9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O34" i="8"/>
  <c r="J34" i="8"/>
  <c r="O28" i="8"/>
  <c r="J33" i="8"/>
  <c r="O30" i="8"/>
  <c r="J32" i="8"/>
  <c r="O32" i="8"/>
  <c r="J31" i="8"/>
  <c r="O29" i="8"/>
  <c r="J30" i="8"/>
  <c r="O31" i="8"/>
  <c r="J29" i="8"/>
  <c r="O33" i="8"/>
  <c r="J28" i="8"/>
  <c r="O27" i="8"/>
  <c r="J27" i="8"/>
  <c r="O26" i="8"/>
  <c r="J26" i="8"/>
  <c r="O25" i="8"/>
  <c r="J25" i="8"/>
  <c r="O24" i="8"/>
  <c r="J24" i="8"/>
  <c r="O23" i="8"/>
  <c r="J23" i="8"/>
  <c r="O22" i="8"/>
  <c r="J22" i="8"/>
  <c r="O20" i="8"/>
  <c r="J21" i="8"/>
  <c r="O21" i="8"/>
  <c r="J20" i="8"/>
  <c r="O19" i="8"/>
  <c r="J19" i="8"/>
  <c r="O14" i="8"/>
  <c r="J18" i="8"/>
  <c r="O16" i="8"/>
  <c r="J17" i="8"/>
  <c r="O13" i="8"/>
  <c r="J16" i="8"/>
  <c r="O15" i="8"/>
  <c r="J15" i="8"/>
  <c r="O18" i="8"/>
  <c r="J14" i="8"/>
  <c r="O12" i="8"/>
  <c r="J13" i="8"/>
  <c r="O17" i="8"/>
  <c r="J12" i="8"/>
  <c r="O11" i="8"/>
  <c r="J11" i="8"/>
  <c r="O10" i="8"/>
  <c r="J10" i="8"/>
  <c r="O9" i="8"/>
  <c r="J9" i="8"/>
  <c r="O6" i="8"/>
  <c r="J8" i="8"/>
  <c r="O8" i="8"/>
  <c r="J7" i="8"/>
  <c r="O5" i="8"/>
  <c r="J6" i="8"/>
  <c r="O4" i="8"/>
  <c r="J5" i="8"/>
  <c r="O7" i="8"/>
  <c r="J4" i="8"/>
  <c r="N3" i="8"/>
  <c r="O3" i="8" s="1"/>
  <c r="J3" i="8"/>
  <c r="M15" i="12" l="1"/>
  <c r="M11" i="12"/>
  <c r="M20" i="12"/>
  <c r="G25" i="12"/>
  <c r="M25" i="12" s="1"/>
  <c r="G30" i="12"/>
  <c r="M30" i="12" s="1"/>
  <c r="G28" i="12"/>
  <c r="M28" i="12" s="1"/>
  <c r="G24" i="12"/>
  <c r="M24" i="12" s="1"/>
  <c r="G16" i="12"/>
  <c r="M16" i="12" s="1"/>
  <c r="G19" i="12"/>
  <c r="M19" i="12" s="1"/>
  <c r="G23" i="12"/>
  <c r="M23" i="12" s="1"/>
  <c r="G17" i="12"/>
  <c r="M17" i="12" s="1"/>
  <c r="G18" i="12"/>
  <c r="M18" i="12" s="1"/>
  <c r="G12" i="12"/>
  <c r="M12" i="12" s="1"/>
  <c r="G32" i="12"/>
  <c r="M32" i="12" s="1"/>
  <c r="G11" i="12"/>
  <c r="G26" i="12"/>
  <c r="M26" i="12" s="1"/>
  <c r="G22" i="12"/>
  <c r="M22" i="12" s="1"/>
  <c r="G5" i="12"/>
  <c r="M5" i="12" s="1"/>
  <c r="G31" i="12"/>
  <c r="M31" i="12" s="1"/>
  <c r="G8" i="12"/>
  <c r="M8" i="12" s="1"/>
  <c r="G34" i="12"/>
  <c r="M34" i="12" s="1"/>
  <c r="O26" i="10"/>
  <c r="O14" i="10"/>
  <c r="O12" i="10"/>
  <c r="O15" i="10"/>
  <c r="O32" i="10"/>
  <c r="O25" i="10"/>
  <c r="O31" i="10"/>
  <c r="O9" i="10"/>
  <c r="O6" i="10"/>
  <c r="O33" i="10"/>
  <c r="O3" i="10"/>
  <c r="O29" i="10"/>
  <c r="G27" i="12"/>
  <c r="M27" i="12" s="1"/>
  <c r="O17" i="10"/>
  <c r="O23" i="10"/>
  <c r="O28" i="10"/>
  <c r="G7" i="12"/>
  <c r="M7" i="12" s="1"/>
  <c r="G20" i="12"/>
  <c r="G14" i="12"/>
  <c r="M14" i="12" s="1"/>
  <c r="G36" i="12"/>
  <c r="M36" i="12" s="1"/>
  <c r="G29" i="12"/>
  <c r="M29" i="12" s="1"/>
  <c r="O8" i="10"/>
  <c r="O19" i="10"/>
  <c r="G9" i="12"/>
  <c r="M9" i="12" s="1"/>
  <c r="G6" i="12"/>
  <c r="M6" i="12" s="1"/>
  <c r="G10" i="12"/>
  <c r="M10" i="12" s="1"/>
  <c r="G35" i="12"/>
  <c r="M35" i="12" s="1"/>
  <c r="G21" i="12"/>
  <c r="M21" i="12" s="1"/>
  <c r="O7" i="10"/>
  <c r="O22" i="10"/>
  <c r="G13" i="12"/>
  <c r="M13" i="12" s="1"/>
  <c r="O4" i="10"/>
</calcChain>
</file>

<file path=xl/sharedStrings.xml><?xml version="1.0" encoding="utf-8"?>
<sst xmlns="http://schemas.openxmlformats.org/spreadsheetml/2006/main" count="3548" uniqueCount="485">
  <si>
    <t>court 1</t>
  </si>
  <si>
    <t>court 2</t>
  </si>
  <si>
    <t>court 3</t>
  </si>
  <si>
    <t>court 4</t>
  </si>
  <si>
    <t>court 5</t>
  </si>
  <si>
    <t>court 6</t>
  </si>
  <si>
    <t>32 teams</t>
  </si>
  <si>
    <t>A</t>
  </si>
  <si>
    <t>B</t>
  </si>
  <si>
    <t>C</t>
  </si>
  <si>
    <t>D</t>
  </si>
  <si>
    <t>E</t>
  </si>
  <si>
    <t>F</t>
  </si>
  <si>
    <t>G</t>
  </si>
  <si>
    <t>H</t>
  </si>
  <si>
    <t>4 games each</t>
  </si>
  <si>
    <t>8 teams</t>
  </si>
  <si>
    <t>2 courts</t>
  </si>
  <si>
    <t>GS</t>
  </si>
  <si>
    <t>8 team brackets at 4 locations with 2 courts each</t>
  </si>
  <si>
    <t>Night 2</t>
  </si>
  <si>
    <t>Night 3</t>
  </si>
  <si>
    <t>Night 1</t>
  </si>
  <si>
    <t>LK</t>
  </si>
  <si>
    <t>Team  VS</t>
  </si>
  <si>
    <t>Team</t>
  </si>
  <si>
    <t>Bracket</t>
  </si>
  <si>
    <t>Best 8 Teams in Row 1</t>
  </si>
  <si>
    <t>2 columns of 4 teams play at each location</t>
  </si>
  <si>
    <t># games</t>
  </si>
  <si>
    <t>time</t>
  </si>
  <si>
    <t>Courts</t>
  </si>
  <si>
    <t># of Games</t>
  </si>
  <si>
    <t># of games</t>
  </si>
  <si>
    <t>Nights 2 and 3</t>
  </si>
  <si>
    <t>LPK</t>
  </si>
  <si>
    <t>24 teams to play on grass</t>
  </si>
  <si>
    <t>Best 8 teams only play sand</t>
  </si>
  <si>
    <t>(32*3)/2</t>
  </si>
  <si>
    <t>(8*4)/2</t>
  </si>
  <si>
    <t>Games scheduled b/t 6 PM - 10</t>
  </si>
  <si>
    <t>4 total Sand courts at SARC w/ 2 temp Sand</t>
  </si>
  <si>
    <t>ALL at Springdale</t>
  </si>
  <si>
    <t xml:space="preserve">  - 3 HOST CLUBS (SARC, LKP, and GS)</t>
  </si>
  <si>
    <t>3 games each</t>
  </si>
  <si>
    <t>4 games for each team</t>
  </si>
  <si>
    <t>Each team Plays the 3 teams within their column plus one team from the adjacent column</t>
  </si>
  <si>
    <t>Growler Championship Night- 32 Team Single Elimination</t>
  </si>
  <si>
    <t>Courts 3 and 4 are temporary sand courts on the soccer field</t>
  </si>
  <si>
    <t>12 games on grass (courts 5 and 6)- no lights</t>
  </si>
  <si>
    <t>Each Site- 8 teams</t>
  </si>
  <si>
    <t>Games scheduled b/t 6 - 10:30 PM</t>
  </si>
  <si>
    <t>if dark, can opt to play at 10:30</t>
  </si>
  <si>
    <t>games per Site</t>
  </si>
  <si>
    <t>Occuring at 4 Sites</t>
  </si>
  <si>
    <t>8 courts at 4 Sites w/ SARC counting as 2 Sites</t>
  </si>
  <si>
    <t>Springdale</t>
  </si>
  <si>
    <t>Greystone</t>
  </si>
  <si>
    <t>Crabtree</t>
  </si>
  <si>
    <t>North Raleigh</t>
  </si>
  <si>
    <t>Seven Oaks</t>
  </si>
  <si>
    <t>Harrington Grove</t>
  </si>
  <si>
    <t>Team Kona</t>
  </si>
  <si>
    <t>Captain</t>
  </si>
  <si>
    <t>Club</t>
  </si>
  <si>
    <t>Jay Cupstid</t>
  </si>
  <si>
    <t>SARC</t>
  </si>
  <si>
    <t>Mizfits</t>
  </si>
  <si>
    <t>Volleywood</t>
  </si>
  <si>
    <t>Sets on the Beach</t>
  </si>
  <si>
    <t>John Marks</t>
  </si>
  <si>
    <t>Sand Diggers</t>
  </si>
  <si>
    <t>Shawn Mabe</t>
  </si>
  <si>
    <t>Raleigh Brawl</t>
  </si>
  <si>
    <t>Dirt Devils</t>
  </si>
  <si>
    <t>Haleigh McCollum</t>
  </si>
  <si>
    <t>Good Bumps, Nice Sets</t>
  </si>
  <si>
    <t>AP Blake</t>
  </si>
  <si>
    <t>Ray Gonzalez</t>
  </si>
  <si>
    <t>Matt Vaughan</t>
  </si>
  <si>
    <t>Notorious D.I.G.</t>
  </si>
  <si>
    <t>Ryan Oxendine</t>
  </si>
  <si>
    <t>Greg Klofenstine</t>
  </si>
  <si>
    <t>Lakepark</t>
  </si>
  <si>
    <t>John Allen</t>
  </si>
  <si>
    <t>Will Play for Sets</t>
  </si>
  <si>
    <t>Ken Muller</t>
  </si>
  <si>
    <t>Dave Radcliffe</t>
  </si>
  <si>
    <t>Lawerance Lee</t>
  </si>
  <si>
    <t>Air Vectors</t>
  </si>
  <si>
    <t>Jim Perotti</t>
  </si>
  <si>
    <t>Vinnie Smith</t>
  </si>
  <si>
    <t>Joe Cockerham</t>
  </si>
  <si>
    <t>Greg Wait</t>
  </si>
  <si>
    <t>Rhymes with Stupid</t>
  </si>
  <si>
    <t>Sand Gators</t>
  </si>
  <si>
    <t>Jim White</t>
  </si>
  <si>
    <t>Six Pack Attack</t>
  </si>
  <si>
    <t>Brian Tobey</t>
  </si>
  <si>
    <t>LKP</t>
  </si>
  <si>
    <t>SO</t>
  </si>
  <si>
    <t>NR</t>
  </si>
  <si>
    <t>HG</t>
  </si>
  <si>
    <t>Glen Lucas</t>
  </si>
  <si>
    <t>Swingrays</t>
  </si>
  <si>
    <t xml:space="preserve">n </t>
  </si>
  <si>
    <t>30 MIN</t>
  </si>
  <si>
    <t>60 MIN</t>
  </si>
  <si>
    <t>90 MIN</t>
  </si>
  <si>
    <t>NO BREAK</t>
  </si>
  <si>
    <t>Team #</t>
  </si>
  <si>
    <t>No Break</t>
  </si>
  <si>
    <t>30 min</t>
  </si>
  <si>
    <t>60 min</t>
  </si>
  <si>
    <t xml:space="preserve">  - Teams Play each team within their own Bracket</t>
  </si>
  <si>
    <t>ct 1</t>
  </si>
  <si>
    <t>ct 2</t>
  </si>
  <si>
    <t>SARC Red</t>
  </si>
  <si>
    <t>SARC Red and SARC Bluelue to be one perm court and one temp sand court</t>
  </si>
  <si>
    <t>SARC Blue</t>
  </si>
  <si>
    <t>Jason Grieco</t>
  </si>
  <si>
    <t>Beth/Bruce Farell</t>
  </si>
  <si>
    <t>Block You Like a Hurricane</t>
  </si>
  <si>
    <t># of Teams</t>
  </si>
  <si>
    <t>I'd Hit That</t>
  </si>
  <si>
    <t>NR  Hit That Thang</t>
  </si>
  <si>
    <t>CT Concrete Feet</t>
  </si>
  <si>
    <t>LPK-Air Vectors</t>
  </si>
  <si>
    <t>SO- Kiss My Ace</t>
  </si>
  <si>
    <t>Here for Beer</t>
  </si>
  <si>
    <t>SARC- Here for Beer</t>
  </si>
  <si>
    <t>SO- Team Kona</t>
  </si>
  <si>
    <t>HG- Swing Rays</t>
  </si>
  <si>
    <t>Kiss My Ace</t>
  </si>
  <si>
    <t>LKP- Block You Like a Hurricane</t>
  </si>
  <si>
    <t>SARC- Mizfits</t>
  </si>
  <si>
    <t>SARC- Volleywood</t>
  </si>
  <si>
    <t>SARC- Sets on the Beach</t>
  </si>
  <si>
    <t>SARC- Sand Diggers</t>
  </si>
  <si>
    <t>SARC- I'd Hit That</t>
  </si>
  <si>
    <t>SARC- Raleigh Brawl</t>
  </si>
  <si>
    <t>SARC- Dirt Devils</t>
  </si>
  <si>
    <t>SARC- Good Bumps, Nice Sets</t>
  </si>
  <si>
    <t>SARC- Notorious D.I.G.</t>
  </si>
  <si>
    <t>LKP- Will Play for Sets</t>
  </si>
  <si>
    <t>LKP- Casual Sets</t>
  </si>
  <si>
    <t>LKP- Air Vectors</t>
  </si>
  <si>
    <t>GS- Rhymes with Stupid</t>
  </si>
  <si>
    <t>GS- Sand Gators</t>
  </si>
  <si>
    <t>NR- Six Pack Attack</t>
  </si>
  <si>
    <t>NR- Hit That Thang</t>
  </si>
  <si>
    <t>HG- Swingrays</t>
  </si>
  <si>
    <t>ct 3</t>
  </si>
  <si>
    <t>Teams on SARC Red Courts</t>
  </si>
  <si>
    <t>Teams on SARC Blue Courts</t>
  </si>
  <si>
    <t>Teams at Lake Park</t>
  </si>
  <si>
    <t>Teams at Greystone</t>
  </si>
  <si>
    <t>HOME</t>
  </si>
  <si>
    <t>AWAY</t>
  </si>
  <si>
    <t>32 TEAM BRACKETOLOGY-  The method to this schedule Madness</t>
  </si>
  <si>
    <t>each team Plays the other 4 teams in the adjoining bracket in the same Row</t>
  </si>
  <si>
    <t>All at SARC- Play Within Your Bracket</t>
  </si>
  <si>
    <t>Teams play a round robin with 3 teams in their same Bracket</t>
  </si>
  <si>
    <t xml:space="preserve"> 8 Brackets of 4- 3 games each  </t>
  </si>
  <si>
    <t>Break for Announce-ments and Raffle</t>
  </si>
  <si>
    <t>Raffle</t>
  </si>
  <si>
    <t>Final 4</t>
  </si>
  <si>
    <t>Championship</t>
  </si>
  <si>
    <t>Score</t>
  </si>
  <si>
    <t>W</t>
  </si>
  <si>
    <t>L</t>
  </si>
  <si>
    <t>Winner</t>
  </si>
  <si>
    <t>Pt Diff</t>
  </si>
  <si>
    <t>Night 1- ALL at Springdale</t>
  </si>
  <si>
    <t>Full Name</t>
  </si>
  <si>
    <t>Win</t>
  </si>
  <si>
    <t>Loss</t>
  </si>
  <si>
    <t>Teams</t>
  </si>
  <si>
    <t>RESULTS- Night One</t>
  </si>
  <si>
    <t>A TEAMS</t>
  </si>
  <si>
    <t>RESULTS- After Night Two</t>
  </si>
  <si>
    <t>PT DIFF</t>
  </si>
  <si>
    <t>Points from W/L</t>
  </si>
  <si>
    <t>Pt Diff Rank</t>
  </si>
  <si>
    <t xml:space="preserve">Points from Pt Diff </t>
  </si>
  <si>
    <t>=(32-Rank)/5</t>
  </si>
  <si>
    <t>= # of Wins</t>
  </si>
  <si>
    <t>Rank- Money Raised for St Baldricks or Sponsorship</t>
  </si>
  <si>
    <t>POINTS for Money Raised for St Baldricks or Sponsorship</t>
  </si>
  <si>
    <t>TOTAL POINTS</t>
  </si>
  <si>
    <t>Total Pts from Wins, Pt Diff, Tier Diff, Money raised</t>
  </si>
  <si>
    <t>Method for Determining Points &gt;&gt;&gt;&gt;&gt;&gt;&gt;&gt;&gt;&gt;&gt;&gt;&gt;&gt;&gt;</t>
  </si>
  <si>
    <t>=(32-Rank)/7</t>
  </si>
  <si>
    <t>A= 8 pts,      B=5 pts,       C= 2 pts,      D= 0 pts</t>
  </si>
  <si>
    <t>Point Variance</t>
  </si>
  <si>
    <t>POINT DIFFERENTIAL</t>
  </si>
  <si>
    <t>#2- NUMBER OF WINS</t>
  </si>
  <si>
    <t>#3- POINT DIFFERENTIAL</t>
  </si>
  <si>
    <t>#4- MONEY FOR ST BALDRICKS</t>
  </si>
  <si>
    <t>Ranking</t>
  </si>
  <si>
    <t>Points</t>
  </si>
  <si>
    <t>Team Level</t>
  </si>
  <si>
    <t>B TEAMS</t>
  </si>
  <si>
    <t>D Teams</t>
  </si>
  <si>
    <t>C Teams</t>
  </si>
  <si>
    <t>Jeff Owens</t>
  </si>
  <si>
    <t>Jeff Sharp</t>
  </si>
  <si>
    <t>El Toro's Revenge</t>
  </si>
  <si>
    <t>Pass It Around</t>
  </si>
  <si>
    <t>Bumpn' Uglies</t>
  </si>
  <si>
    <t>Unprotected Sets</t>
  </si>
  <si>
    <t>Dan Schaefer</t>
  </si>
  <si>
    <t>Division</t>
  </si>
  <si>
    <t>Hit That Thang</t>
  </si>
  <si>
    <t>LPK- Pass it Around</t>
  </si>
  <si>
    <t>SARC-Notorious DIG</t>
  </si>
  <si>
    <t>LPK-WILL Play for Sets</t>
  </si>
  <si>
    <t>SARC- Mojo Risin</t>
  </si>
  <si>
    <t>SARC- Good Bumps</t>
  </si>
  <si>
    <t>Team Sponsor</t>
  </si>
  <si>
    <t>SARC -I'd Hit That</t>
  </si>
  <si>
    <t>GS- Rhymes w Stupid</t>
  </si>
  <si>
    <t>LKP- Bumpn' Uglies</t>
  </si>
  <si>
    <t>GS- Dirty Sets on Tuesdays</t>
  </si>
  <si>
    <t>SARC Unprotected Sets</t>
  </si>
  <si>
    <t>GS- El Toro's Revenge</t>
  </si>
  <si>
    <t>SARC - Week 3</t>
  </si>
  <si>
    <t>LKP - Week 3</t>
  </si>
  <si>
    <t>GS - Week 3</t>
  </si>
  <si>
    <t>SARC Red-   1st Vertical Bracket Cross-section of Divisions</t>
  </si>
  <si>
    <t>SARC Blue-   2nd Vertical Bracket Cross-section of Divisions</t>
  </si>
  <si>
    <t>LAKE PARK-   3rd Vertical Bracket Cross-section of Divisions</t>
  </si>
  <si>
    <t>GREYSTONE-   4th Vertical Bracket Cross-section of Divisions</t>
  </si>
  <si>
    <t>2015 Bracket Slots</t>
  </si>
  <si>
    <t>Vertical Brackets (Cross section of Divisions)</t>
  </si>
  <si>
    <t>SARC- Unprotected Sets</t>
  </si>
  <si>
    <t>LKP- Pass It Around</t>
  </si>
  <si>
    <t>SARC- $et for Life</t>
  </si>
  <si>
    <t>$et for Life</t>
  </si>
  <si>
    <t>#1- Strength of Schedule</t>
  </si>
  <si>
    <t>Team Name</t>
  </si>
  <si>
    <t># of Participants</t>
  </si>
  <si>
    <t>Team Captain Full Name</t>
  </si>
  <si>
    <t>Air vectors</t>
  </si>
  <si>
    <t>Lawrence R Lee</t>
  </si>
  <si>
    <t>Greg  Wait</t>
  </si>
  <si>
    <t>Dave  Radcliffe</t>
  </si>
  <si>
    <t>Gregg  Klofenstine</t>
  </si>
  <si>
    <t>Holly C Mabe</t>
  </si>
  <si>
    <t>Haleigh  McCollum</t>
  </si>
  <si>
    <t>Kiss My Ace!</t>
  </si>
  <si>
    <t>Olaf  Schroeder</t>
  </si>
  <si>
    <t>James  Perotti</t>
  </si>
  <si>
    <t>Jennifer H Daft</t>
  </si>
  <si>
    <t>Jennifer Daft</t>
  </si>
  <si>
    <t>Glenn  Lucas</t>
  </si>
  <si>
    <t>John M Marks</t>
  </si>
  <si>
    <t>Matt  Vaughn</t>
  </si>
  <si>
    <t>Jay W Cupstid</t>
  </si>
  <si>
    <t>Will Play For Sets</t>
  </si>
  <si>
    <t>John D Allen</t>
  </si>
  <si>
    <t>Beth  Farrell</t>
  </si>
  <si>
    <t>Kenneth  Muller</t>
  </si>
  <si>
    <t>Ryan D Oxendine</t>
  </si>
  <si>
    <t>$et For Life</t>
  </si>
  <si>
    <t>St Baldrick's Download Team Report</t>
  </si>
  <si>
    <t>Rank</t>
  </si>
  <si>
    <t>Point Differential</t>
  </si>
  <si>
    <t>RESULTS- After Night Three</t>
  </si>
  <si>
    <t>.</t>
  </si>
  <si>
    <t>Volley Llamas</t>
  </si>
  <si>
    <t>2016 Bracket Slots</t>
  </si>
  <si>
    <t>2016 Brackets</t>
  </si>
  <si>
    <t>GRASS   CT 5</t>
  </si>
  <si>
    <t>GRASS   CT 6</t>
  </si>
  <si>
    <t>Spikological Warfare</t>
  </si>
  <si>
    <t>Lake Park  A1 VS A2 Brackets  (A Division)</t>
  </si>
  <si>
    <t>SARC Blue-   D1 vs D2  Brackets  (D Division)</t>
  </si>
  <si>
    <t>A1</t>
  </si>
  <si>
    <t>C1</t>
  </si>
  <si>
    <t>B1</t>
  </si>
  <si>
    <t>D1</t>
  </si>
  <si>
    <t>A2</t>
  </si>
  <si>
    <t>C2</t>
  </si>
  <si>
    <t>B2</t>
  </si>
  <si>
    <t>D2</t>
  </si>
  <si>
    <t>Bracket A1 vs A2</t>
  </si>
  <si>
    <t>Bracket B1 vs B2</t>
  </si>
  <si>
    <t>Bracket D1 vs D2</t>
  </si>
  <si>
    <t>LKP - A Div teams week 2</t>
  </si>
  <si>
    <t>GS- C Div teams week 2</t>
  </si>
  <si>
    <t>SARC - B Div teams week 2</t>
  </si>
  <si>
    <t>SARC - D Div teams week 2</t>
  </si>
  <si>
    <t>"A" Division Teams</t>
  </si>
  <si>
    <t>"B" Division Teams</t>
  </si>
  <si>
    <t>"C"  Division Teams</t>
  </si>
  <si>
    <t>"D"  Division Teams</t>
  </si>
  <si>
    <t>Rob Caulfield</t>
  </si>
  <si>
    <t>Team #s</t>
  </si>
  <si>
    <t xml:space="preserve">A Division </t>
  </si>
  <si>
    <t>C Division</t>
  </si>
  <si>
    <t>B Division</t>
  </si>
  <si>
    <t>D Division</t>
  </si>
  <si>
    <t>Play Adjoining Bracket-  Bracket VS Bracket-  Both are in the same Division</t>
  </si>
  <si>
    <t>(2 games- A/B matchups)</t>
  </si>
  <si>
    <t>(2 games- C/D matchups)</t>
  </si>
  <si>
    <t>Teams per club</t>
  </si>
  <si>
    <t>Marshall Lamb</t>
  </si>
  <si>
    <t>GS- Setual Healing</t>
  </si>
  <si>
    <t xml:space="preserve">D </t>
  </si>
  <si>
    <t>Teams at SARC</t>
  </si>
  <si>
    <t>Teams on Lake Park</t>
  </si>
  <si>
    <t>Dan J Schaefer</t>
  </si>
  <si>
    <t>Pass it Around</t>
  </si>
  <si>
    <t>Rob S Caulfield</t>
  </si>
  <si>
    <t>Robby A White</t>
  </si>
  <si>
    <t>Jason P Grieco</t>
  </si>
  <si>
    <t>Marshall A Lamb</t>
  </si>
  <si>
    <t>Joe  Maierhofer</t>
  </si>
  <si>
    <t>Block You Like A Hurricane</t>
  </si>
  <si>
    <t>Eric  Yount</t>
  </si>
  <si>
    <t>Schedule Name</t>
  </si>
  <si>
    <t>2017 Bracket Slots</t>
  </si>
  <si>
    <t>2017 Brackets</t>
  </si>
  <si>
    <t>SPONSOR TOURNAMENT-  6 teams</t>
  </si>
  <si>
    <t>SPONSOR TOURNAMENT-  5 teams</t>
  </si>
  <si>
    <t>(Bye)</t>
  </si>
  <si>
    <t>(the Winner of the A and C game)</t>
  </si>
  <si>
    <t>SPONSOR TOURNAMENT-  4 teams</t>
  </si>
  <si>
    <t>Sponsor #1</t>
  </si>
  <si>
    <t>Sponsor #2</t>
  </si>
  <si>
    <t>Sponsor #3</t>
  </si>
  <si>
    <t>Sponsor #4</t>
  </si>
  <si>
    <t>Sponsor #5</t>
  </si>
  <si>
    <t>Sponsor #6</t>
  </si>
  <si>
    <t>Amount Raised on SB Site</t>
  </si>
  <si>
    <t>N/A</t>
  </si>
  <si>
    <t>Points for Division Difficulty</t>
  </si>
  <si>
    <t>2018 Bracket Slots</t>
  </si>
  <si>
    <t>2018 Brackets</t>
  </si>
  <si>
    <t>2018 TEAMS</t>
  </si>
  <si>
    <t>An(Drew) Mueller</t>
  </si>
  <si>
    <t>Subject to change due to NUMBER of Teams in Sponsor Tournament</t>
  </si>
  <si>
    <t>Registration Date</t>
  </si>
  <si>
    <t>Team Captain Display Name</t>
  </si>
  <si>
    <t>Team Fundraising Goal</t>
  </si>
  <si>
    <t>Amount Raised</t>
  </si>
  <si>
    <t>Lawrence Lee</t>
  </si>
  <si>
    <t>Kenneth Muller</t>
  </si>
  <si>
    <t>El toro</t>
  </si>
  <si>
    <t>Joe Maierhofer</t>
  </si>
  <si>
    <t>Jeff  Owens</t>
  </si>
  <si>
    <t>Ray  Gonzalez</t>
  </si>
  <si>
    <t>James Perotti</t>
  </si>
  <si>
    <t>Gregg Klofenstine</t>
  </si>
  <si>
    <t>Glenn Lucas</t>
  </si>
  <si>
    <t>Alden P Blake</t>
  </si>
  <si>
    <t>Alden Blake</t>
  </si>
  <si>
    <t>Beth Farrell</t>
  </si>
  <si>
    <t>Olaf Schroeder</t>
  </si>
  <si>
    <t>Matt Vaughn</t>
  </si>
  <si>
    <t>Robby White</t>
  </si>
  <si>
    <t>Holly Mabe</t>
  </si>
  <si>
    <t>SB- Team Name</t>
  </si>
  <si>
    <t xml:space="preserve">Cash Sponsors acquired (checks to SARC), other SB credits, or Adjustments </t>
  </si>
  <si>
    <t>Growler SB Team Rank</t>
  </si>
  <si>
    <t>Jeffrey  Sharp</t>
  </si>
  <si>
    <t>Jeffrey Sharp</t>
  </si>
  <si>
    <t>Sponsorships Cash earned- Adjustments</t>
  </si>
  <si>
    <t>Total- Team Earnings</t>
  </si>
  <si>
    <t>CSTC</t>
  </si>
  <si>
    <t>Richard Adams</t>
  </si>
  <si>
    <t>Tucker Soltesz</t>
  </si>
  <si>
    <t>Frank Koch</t>
  </si>
  <si>
    <t>Sand in Strange Places</t>
  </si>
  <si>
    <t>CSTC- Sand in Strange Places</t>
  </si>
  <si>
    <t>CSTC- Volley Llamas</t>
  </si>
  <si>
    <t>CSTC- Spikological Warfare</t>
  </si>
  <si>
    <t>CSTC- Dangerous When Set</t>
  </si>
  <si>
    <t>GS - B Div teams week 2</t>
  </si>
  <si>
    <t>SARC- C Div teams week 2</t>
  </si>
  <si>
    <t>B1-</t>
  </si>
  <si>
    <t>Bracket B1-  vs C2</t>
  </si>
  <si>
    <t>B2-</t>
  </si>
  <si>
    <t>Springdale Combined Schedule (C, D, and Sponsor Divisions)</t>
  </si>
  <si>
    <t>Greystone-  B1 vs B2 Brackets  (B Division)</t>
  </si>
  <si>
    <t>2 teams- 3 games each</t>
  </si>
  <si>
    <t>3 teams- 2 games each</t>
  </si>
  <si>
    <t>4 teams- 3 Games each</t>
  </si>
  <si>
    <t>SARC Red-  C1 vs C2 Brackets  (C Division)</t>
  </si>
  <si>
    <t xml:space="preserve">This Ranking for Team Seed  - </t>
  </si>
  <si>
    <t>El Toro</t>
  </si>
  <si>
    <t>JT  Cockerham</t>
  </si>
  <si>
    <t>El Toro Growler Volleyball Team</t>
  </si>
  <si>
    <t>Bumpin' Uglies</t>
  </si>
  <si>
    <t>The Schaefer Schaevees</t>
  </si>
  <si>
    <t>50 Shades of Greystone</t>
  </si>
  <si>
    <t>Where My Beaches At?</t>
  </si>
  <si>
    <t>Notorious DIG</t>
  </si>
  <si>
    <t>Mojo Risin</t>
  </si>
  <si>
    <t>Sand in Strange Places (Crabtree)</t>
  </si>
  <si>
    <t>Frank H Koch</t>
  </si>
  <si>
    <t>Sets On The Beach</t>
  </si>
  <si>
    <t>Tucker  Soltesz</t>
  </si>
  <si>
    <t>Hit that Thing</t>
  </si>
  <si>
    <t>Patrick L Riley</t>
  </si>
  <si>
    <t>Patrick Riley</t>
  </si>
  <si>
    <t>Eric Yount</t>
  </si>
  <si>
    <t>John  Kruse</t>
  </si>
  <si>
    <t>SB report downloaded 8/14</t>
  </si>
  <si>
    <t>2021 Division Shifts</t>
  </si>
  <si>
    <t>Moved from A</t>
  </si>
  <si>
    <t>Moved from B</t>
  </si>
  <si>
    <t>Moved from C</t>
  </si>
  <si>
    <t>Moved from D</t>
  </si>
  <si>
    <t>Name changed from Casual Sets</t>
  </si>
  <si>
    <t>LKP- 2 Legit 2 Hit</t>
  </si>
  <si>
    <t>GS- Setsual Healing</t>
  </si>
  <si>
    <t>2 Legit 2 Hit</t>
  </si>
  <si>
    <t>LPK-2 Legit 2 Hit</t>
  </si>
  <si>
    <t>Setsual Healing</t>
  </si>
  <si>
    <t>Name changed from Vicious and Delicious</t>
  </si>
  <si>
    <t>Keep Kevin at SARC</t>
  </si>
  <si>
    <t>Keep Kruse at SARC</t>
  </si>
  <si>
    <t>Keep Scot at SARC</t>
  </si>
  <si>
    <t>Keep Beth at SARC</t>
  </si>
  <si>
    <t>Keep Bill at SARC</t>
  </si>
  <si>
    <t>NOTES</t>
  </si>
  <si>
    <t>These may not match below combined</t>
  </si>
  <si>
    <t>GS- Where My Beaches At?</t>
  </si>
  <si>
    <t xml:space="preserve"> GS-Where My Beaches At?</t>
  </si>
  <si>
    <t xml:space="preserve"> GS-Where My Beaches At? A</t>
  </si>
  <si>
    <t>2019 RESULTS- After Night Three</t>
  </si>
  <si>
    <t>Mark L Williams</t>
  </si>
  <si>
    <t>Mark W.</t>
  </si>
  <si>
    <t xml:space="preserve">Gregg  Klofenstine </t>
  </si>
  <si>
    <t xml:space="preserve">Gregg Klofenstine </t>
  </si>
  <si>
    <t>JT Cockerham</t>
  </si>
  <si>
    <t>Hit that thang!</t>
  </si>
  <si>
    <t xml:space="preserve">Adam  Wygant </t>
  </si>
  <si>
    <t xml:space="preserve">Adam Wygant </t>
  </si>
  <si>
    <t>Danny L Howell</t>
  </si>
  <si>
    <t>Danny Howell</t>
  </si>
  <si>
    <t>William M Speri</t>
  </si>
  <si>
    <t>William Speri</t>
  </si>
  <si>
    <t>Joe  Mills</t>
  </si>
  <si>
    <t>Vicious &amp; Delicious</t>
  </si>
  <si>
    <t>Mojo Rising</t>
  </si>
  <si>
    <t>Kyle X Gonzalez</t>
  </si>
  <si>
    <t>Kyle Gonzalez</t>
  </si>
  <si>
    <t>Crabtree - Volley Llamas</t>
  </si>
  <si>
    <t>Gavin &amp; Damon DiLorenzo are helping John Kruse</t>
  </si>
  <si>
    <t>Jenne  Kendziora</t>
  </si>
  <si>
    <t>Where My Beaches At Greystone Volleyball Team</t>
  </si>
  <si>
    <t>Beth  Farrrell</t>
  </si>
  <si>
    <t>Beth Farrrell</t>
  </si>
  <si>
    <t>SwingRays</t>
  </si>
  <si>
    <t>Ryan  Oxendine</t>
  </si>
  <si>
    <t>Rhymes With Stoopid</t>
  </si>
  <si>
    <t>Meredith M Marceau</t>
  </si>
  <si>
    <t>Meredith Blum</t>
  </si>
  <si>
    <t>SB Team Captain Full Name</t>
  </si>
  <si>
    <t xml:space="preserve">Alvis Dent ($500), Cornerstone ($1500),  SMVT ($250), Mike Sollie ($250)
</t>
  </si>
  <si>
    <t>Bradsher ($786) , Total Wine $605 (so far), Mike Sollie ($250), Dicks ($500), Pack Rat ($500)</t>
  </si>
  <si>
    <t>SMVT ($250)</t>
  </si>
  <si>
    <t>Frito Lay ($852)</t>
  </si>
  <si>
    <t>Alvis Dent ($500)</t>
  </si>
  <si>
    <t>Campbell Ortho ($750), Jacobs Const ($1600)</t>
  </si>
  <si>
    <t>PRM Filtration ($250), Harris Teeter GC (Raffle) ($100)</t>
  </si>
  <si>
    <t>Oxendine Barnes donation ($1000)</t>
  </si>
  <si>
    <t>Absolutely Clean GC ($200) (Raffle)</t>
  </si>
  <si>
    <t>National Power ($250)</t>
  </si>
  <si>
    <t>Publix ($200), Campbell ($750), Well Family Dental ($500)</t>
  </si>
  <si>
    <t xml:space="preserve">Adam J Bakowski </t>
  </si>
  <si>
    <t xml:space="preserve">Adam Bakowski </t>
  </si>
  <si>
    <t>Carl ($800), Nutrilawn ($250 )</t>
  </si>
  <si>
    <t>NC Specialty Hospital (500)- $100 SB check</t>
  </si>
  <si>
    <t>downloaded 8/15/21  7:15 AM</t>
  </si>
  <si>
    <t>Bonus 30 Pts for #1 Fund raising team</t>
  </si>
  <si>
    <t>FINAL Bracket</t>
  </si>
  <si>
    <t xml:space="preserve">FINAL SEEDING </t>
  </si>
  <si>
    <t>Greentech ($250) Testicular Cancer ($250), SB Donation (1100), Baby Moon($100)-  JR Growler(1252)   SB Donation $100</t>
  </si>
  <si>
    <t xml:space="preserve">Aqua Haven Pool ($500), Data Staff ($500)  </t>
  </si>
  <si>
    <t>Angus Barn (dogs)</t>
  </si>
  <si>
    <t>$100 Babymoon,  Sr Growler $1174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</si>
</sst>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[$-409]h:mm\ AM/PM;@"/>
    <numFmt numFmtId="165" formatCode="&quot;$&quot;#,##0.0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1"/>
      <color indexed="9"/>
      <name val="Arial"/>
      <family val="2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sz val="10"/>
      <color rgb="FF444444"/>
      <name val="Arial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theme="1"/>
      <name val="Calibri"/>
    </font>
    <font>
      <sz val="11"/>
      <color rgb="FF000000"/>
      <name val="Calibri"/>
    </font>
  </fonts>
  <fills count="2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DD9C3"/>
        <bgColor rgb="FFDDD9C3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6" fillId="0" borderId="0"/>
  </cellStyleXfs>
  <cellXfs count="315">
    <xf numFmtId="0" fontId="0" fillId="0" borderId="0" xfId="0"/>
    <xf numFmtId="0" fontId="0" fillId="0" borderId="0" xfId="0" applyFill="1"/>
    <xf numFmtId="0" fontId="0" fillId="3" borderId="0" xfId="0" applyFill="1"/>
    <xf numFmtId="2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0" fontId="0" fillId="2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Fill="1" applyBorder="1"/>
    <xf numFmtId="0" fontId="0" fillId="0" borderId="2" xfId="0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/>
    <xf numFmtId="0" fontId="0" fillId="0" borderId="0" xfId="0" applyAlignment="1">
      <alignment horizontal="right"/>
    </xf>
    <xf numFmtId="0" fontId="1" fillId="0" borderId="0" xfId="0" applyFont="1" applyFill="1"/>
    <xf numFmtId="0" fontId="0" fillId="6" borderId="0" xfId="0" applyFill="1"/>
    <xf numFmtId="0" fontId="0" fillId="0" borderId="3" xfId="0" applyFill="1" applyBorder="1"/>
    <xf numFmtId="0" fontId="0" fillId="4" borderId="1" xfId="0" applyFill="1" applyBorder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2" fillId="0" borderId="0" xfId="1"/>
    <xf numFmtId="0" fontId="3" fillId="0" borderId="0" xfId="1" applyFont="1"/>
    <xf numFmtId="0" fontId="4" fillId="0" borderId="4" xfId="1" applyFont="1" applyFill="1" applyBorder="1" applyAlignment="1"/>
    <xf numFmtId="0" fontId="3" fillId="0" borderId="0" xfId="1" applyFont="1" applyFill="1"/>
    <xf numFmtId="0" fontId="3" fillId="0" borderId="0" xfId="1" applyFont="1" applyFill="1" applyAlignment="1">
      <alignment horizontal="center"/>
    </xf>
    <xf numFmtId="0" fontId="3" fillId="0" borderId="0" xfId="1" applyFont="1" applyFill="1" applyBorder="1"/>
    <xf numFmtId="0" fontId="5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0" xfId="1" applyFont="1" applyFill="1" applyBorder="1" applyAlignment="1"/>
    <xf numFmtId="0" fontId="3" fillId="0" borderId="7" xfId="1" applyFont="1" applyFill="1" applyBorder="1" applyAlignment="1"/>
    <xf numFmtId="0" fontId="5" fillId="0" borderId="7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9" xfId="1" applyFont="1" applyFill="1" applyBorder="1" applyAlignment="1"/>
    <xf numFmtId="0" fontId="3" fillId="0" borderId="0" xfId="1" applyFont="1" applyBorder="1"/>
    <xf numFmtId="0" fontId="6" fillId="0" borderId="0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/>
    </xf>
    <xf numFmtId="0" fontId="4" fillId="0" borderId="0" xfId="1" applyFont="1" applyFill="1" applyAlignment="1"/>
    <xf numFmtId="0" fontId="3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2" fillId="0" borderId="0" xfId="1" applyBorder="1"/>
    <xf numFmtId="0" fontId="2" fillId="0" borderId="0" xfId="1" applyFill="1" applyBorder="1"/>
    <xf numFmtId="0" fontId="4" fillId="0" borderId="0" xfId="1" applyFont="1" applyFill="1" applyBorder="1" applyAlignment="1"/>
    <xf numFmtId="0" fontId="10" fillId="0" borderId="9" xfId="1" applyFont="1" applyBorder="1" applyAlignment="1">
      <alignment horizontal="center"/>
    </xf>
    <xf numFmtId="0" fontId="3" fillId="0" borderId="10" xfId="1" applyFont="1" applyFill="1" applyBorder="1" applyAlignment="1"/>
    <xf numFmtId="0" fontId="11" fillId="0" borderId="0" xfId="0" applyFont="1"/>
    <xf numFmtId="164" fontId="9" fillId="5" borderId="0" xfId="1" applyNumberFormat="1" applyFont="1" applyFill="1"/>
    <xf numFmtId="0" fontId="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2" fillId="0" borderId="0" xfId="0" applyFont="1" applyFill="1"/>
    <xf numFmtId="0" fontId="0" fillId="0" borderId="12" xfId="0" applyBorder="1"/>
    <xf numFmtId="0" fontId="1" fillId="0" borderId="12" xfId="0" applyFont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14" fillId="0" borderId="12" xfId="0" applyFont="1" applyBorder="1"/>
    <xf numFmtId="0" fontId="14" fillId="0" borderId="12" xfId="0" applyFont="1" applyBorder="1" applyAlignment="1">
      <alignment horizontal="center"/>
    </xf>
    <xf numFmtId="0" fontId="14" fillId="0" borderId="12" xfId="0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0" fillId="0" borderId="12" xfId="0" applyFill="1" applyBorder="1"/>
    <xf numFmtId="0" fontId="0" fillId="0" borderId="0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2" xfId="0" applyFont="1" applyBorder="1"/>
    <xf numFmtId="0" fontId="0" fillId="0" borderId="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5" fillId="0" borderId="12" xfId="0" applyFont="1" applyFill="1" applyBorder="1"/>
    <xf numFmtId="0" fontId="16" fillId="0" borderId="0" xfId="0" applyFont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7" borderId="0" xfId="0" applyFill="1"/>
    <xf numFmtId="20" fontId="0" fillId="7" borderId="0" xfId="0" applyNumberFormat="1" applyFill="1"/>
    <xf numFmtId="0" fontId="0" fillId="7" borderId="0" xfId="0" applyFill="1" applyAlignment="1">
      <alignment horizontal="center"/>
    </xf>
    <xf numFmtId="0" fontId="0" fillId="8" borderId="0" xfId="0" applyFill="1"/>
    <xf numFmtId="0" fontId="0" fillId="0" borderId="0" xfId="0" applyFill="1" applyBorder="1" applyAlignment="1">
      <alignment horizontal="left"/>
    </xf>
    <xf numFmtId="0" fontId="18" fillId="0" borderId="0" xfId="0" applyFont="1"/>
    <xf numFmtId="0" fontId="0" fillId="9" borderId="0" xfId="0" applyFill="1"/>
    <xf numFmtId="0" fontId="0" fillId="0" borderId="0" xfId="0" applyFont="1"/>
    <xf numFmtId="0" fontId="2" fillId="10" borderId="0" xfId="1" applyFill="1"/>
    <xf numFmtId="0" fontId="3" fillId="10" borderId="0" xfId="1" applyFont="1" applyFill="1" applyAlignment="1">
      <alignment horizontal="center"/>
    </xf>
    <xf numFmtId="0" fontId="3" fillId="10" borderId="0" xfId="1" applyFont="1" applyFill="1" applyBorder="1" applyAlignment="1">
      <alignment horizontal="center"/>
    </xf>
    <xf numFmtId="0" fontId="5" fillId="10" borderId="0" xfId="1" applyFont="1" applyFill="1" applyBorder="1" applyAlignment="1">
      <alignment horizontal="center"/>
    </xf>
    <xf numFmtId="0" fontId="2" fillId="10" borderId="0" xfId="1" applyFill="1" applyBorder="1"/>
    <xf numFmtId="0" fontId="3" fillId="10" borderId="0" xfId="1" applyFont="1" applyFill="1" applyBorder="1" applyAlignment="1"/>
    <xf numFmtId="0" fontId="20" fillId="0" borderId="0" xfId="1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9" fillId="5" borderId="0" xfId="1" applyNumberFormat="1" applyFont="1" applyFill="1" applyAlignment="1">
      <alignment horizontal="center"/>
    </xf>
    <xf numFmtId="0" fontId="0" fillId="11" borderId="0" xfId="0" applyFill="1"/>
    <xf numFmtId="0" fontId="19" fillId="11" borderId="0" xfId="0" applyFont="1" applyFill="1"/>
    <xf numFmtId="0" fontId="0" fillId="11" borderId="0" xfId="0" applyFill="1" applyAlignment="1">
      <alignment horizontal="center"/>
    </xf>
    <xf numFmtId="0" fontId="0" fillId="7" borderId="12" xfId="0" applyFill="1" applyBorder="1"/>
    <xf numFmtId="0" fontId="0" fillId="8" borderId="12" xfId="0" applyFill="1" applyBorder="1"/>
    <xf numFmtId="0" fontId="0" fillId="7" borderId="12" xfId="0" applyFill="1" applyBorder="1" applyAlignment="1">
      <alignment horizontal="center"/>
    </xf>
    <xf numFmtId="0" fontId="0" fillId="3" borderId="12" xfId="0" applyFill="1" applyBorder="1"/>
    <xf numFmtId="0" fontId="0" fillId="0" borderId="16" xfId="0" applyBorder="1"/>
    <xf numFmtId="0" fontId="0" fillId="0" borderId="16" xfId="0" applyFill="1" applyBorder="1"/>
    <xf numFmtId="0" fontId="1" fillId="0" borderId="0" xfId="0" applyFont="1" applyFill="1" applyBorder="1"/>
    <xf numFmtId="20" fontId="0" fillId="0" borderId="0" xfId="0" applyNumberFormat="1" applyFill="1" applyBorder="1"/>
    <xf numFmtId="0" fontId="1" fillId="5" borderId="0" xfId="0" applyFont="1" applyFill="1"/>
    <xf numFmtId="0" fontId="1" fillId="0" borderId="16" xfId="0" applyFont="1" applyFill="1" applyBorder="1"/>
    <xf numFmtId="0" fontId="0" fillId="3" borderId="16" xfId="0" applyFill="1" applyBorder="1"/>
    <xf numFmtId="0" fontId="0" fillId="0" borderId="16" xfId="0" applyFill="1" applyBorder="1" applyAlignment="1">
      <alignment horizontal="center"/>
    </xf>
    <xf numFmtId="0" fontId="0" fillId="7" borderId="16" xfId="0" applyFill="1" applyBorder="1"/>
    <xf numFmtId="20" fontId="0" fillId="7" borderId="16" xfId="0" applyNumberFormat="1" applyFill="1" applyBorder="1"/>
    <xf numFmtId="0" fontId="0" fillId="7" borderId="16" xfId="0" applyFill="1" applyBorder="1" applyAlignment="1">
      <alignment horizontal="right"/>
    </xf>
    <xf numFmtId="0" fontId="0" fillId="7" borderId="16" xfId="0" applyFill="1" applyBorder="1" applyAlignment="1">
      <alignment horizontal="left"/>
    </xf>
    <xf numFmtId="20" fontId="0" fillId="0" borderId="16" xfId="0" applyNumberFormat="1" applyBorder="1"/>
    <xf numFmtId="0" fontId="0" fillId="3" borderId="16" xfId="0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1" fillId="0" borderId="1" xfId="0" applyFont="1" applyFill="1" applyBorder="1"/>
    <xf numFmtId="0" fontId="0" fillId="10" borderId="16" xfId="0" applyFill="1" applyBorder="1"/>
    <xf numFmtId="0" fontId="2" fillId="0" borderId="0" xfId="1" applyFill="1"/>
    <xf numFmtId="0" fontId="3" fillId="0" borderId="5" xfId="1" applyFont="1" applyFill="1" applyBorder="1" applyAlignment="1">
      <alignment horizontal="center"/>
    </xf>
    <xf numFmtId="0" fontId="8" fillId="0" borderId="0" xfId="1" applyFont="1" applyFill="1"/>
    <xf numFmtId="0" fontId="7" fillId="0" borderId="0" xfId="1" applyFont="1" applyFill="1"/>
    <xf numFmtId="0" fontId="4" fillId="0" borderId="6" xfId="1" applyFont="1" applyFill="1" applyBorder="1"/>
    <xf numFmtId="0" fontId="2" fillId="0" borderId="11" xfId="1" applyFill="1" applyBorder="1"/>
    <xf numFmtId="0" fontId="3" fillId="0" borderId="8" xfId="1" applyFont="1" applyFill="1" applyBorder="1" applyAlignment="1"/>
    <xf numFmtId="0" fontId="2" fillId="0" borderId="7" xfId="1" applyFill="1" applyBorder="1"/>
    <xf numFmtId="0" fontId="2" fillId="0" borderId="6" xfId="1" applyFill="1" applyBorder="1"/>
    <xf numFmtId="0" fontId="3" fillId="0" borderId="0" xfId="1" applyFont="1" applyFill="1" applyAlignment="1">
      <alignment horizontal="right"/>
    </xf>
    <xf numFmtId="0" fontId="1" fillId="0" borderId="16" xfId="0" applyFont="1" applyFill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right"/>
    </xf>
    <xf numFmtId="0" fontId="0" fillId="0" borderId="13" xfId="0" applyFill="1" applyBorder="1"/>
    <xf numFmtId="0" fontId="0" fillId="4" borderId="14" xfId="0" quotePrefix="1" applyFill="1" applyBorder="1" applyAlignment="1">
      <alignment horizontal="right"/>
    </xf>
    <xf numFmtId="0" fontId="0" fillId="4" borderId="14" xfId="0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1" fillId="4" borderId="14" xfId="0" applyFont="1" applyFill="1" applyBorder="1" applyAlignment="1">
      <alignment wrapText="1"/>
    </xf>
    <xf numFmtId="0" fontId="0" fillId="0" borderId="13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6" borderId="3" xfId="0" applyFill="1" applyBorder="1" applyAlignment="1">
      <alignment wrapText="1"/>
    </xf>
    <xf numFmtId="0" fontId="1" fillId="6" borderId="3" xfId="0" applyFont="1" applyFill="1" applyBorder="1"/>
    <xf numFmtId="2" fontId="0" fillId="6" borderId="3" xfId="0" applyNumberFormat="1" applyFill="1" applyBorder="1" applyAlignment="1">
      <alignment horizontal="center"/>
    </xf>
    <xf numFmtId="0" fontId="0" fillId="0" borderId="13" xfId="0" applyFill="1" applyBorder="1" applyAlignment="1">
      <alignment horizontal="right"/>
    </xf>
    <xf numFmtId="0" fontId="0" fillId="4" borderId="14" xfId="0" quotePrefix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4" borderId="14" xfId="0" quotePrefix="1" applyFill="1" applyBorder="1" applyAlignment="1">
      <alignment wrapText="1"/>
    </xf>
    <xf numFmtId="0" fontId="0" fillId="4" borderId="14" xfId="0" quotePrefix="1" applyFill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2" fontId="0" fillId="4" borderId="14" xfId="0" applyNumberFormat="1" applyFill="1" applyBorder="1" applyAlignment="1">
      <alignment horizontal="center"/>
    </xf>
    <xf numFmtId="2" fontId="0" fillId="4" borderId="15" xfId="0" applyNumberFormat="1" applyFill="1" applyBorder="1" applyAlignment="1">
      <alignment horizontal="center"/>
    </xf>
    <xf numFmtId="0" fontId="0" fillId="9" borderId="0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ill="1"/>
    <xf numFmtId="0" fontId="0" fillId="14" borderId="0" xfId="0" applyFill="1" applyBorder="1" applyAlignment="1">
      <alignment horizontal="left"/>
    </xf>
    <xf numFmtId="0" fontId="0" fillId="14" borderId="0" xfId="0" applyFill="1"/>
    <xf numFmtId="0" fontId="0" fillId="10" borderId="0" xfId="0" applyFill="1" applyBorder="1" applyAlignment="1">
      <alignment horizontal="left"/>
    </xf>
    <xf numFmtId="0" fontId="0" fillId="10" borderId="0" xfId="0" applyFill="1"/>
    <xf numFmtId="0" fontId="0" fillId="0" borderId="0" xfId="0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Border="1"/>
    <xf numFmtId="0" fontId="0" fillId="0" borderId="12" xfId="0" applyBorder="1" applyAlignment="1">
      <alignment horizontal="left"/>
    </xf>
    <xf numFmtId="0" fontId="0" fillId="9" borderId="16" xfId="0" applyFill="1" applyBorder="1" applyAlignment="1">
      <alignment horizontal="left"/>
    </xf>
    <xf numFmtId="0" fontId="0" fillId="10" borderId="16" xfId="0" applyFill="1" applyBorder="1" applyAlignment="1">
      <alignment horizontal="left"/>
    </xf>
    <xf numFmtId="0" fontId="0" fillId="14" borderId="16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16" xfId="0" applyFill="1" applyBorder="1"/>
    <xf numFmtId="0" fontId="0" fillId="0" borderId="16" xfId="0" applyBorder="1" applyAlignment="1">
      <alignment horizontal="right"/>
    </xf>
    <xf numFmtId="0" fontId="1" fillId="0" borderId="16" xfId="0" applyFont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1" borderId="16" xfId="0" applyFill="1" applyBorder="1"/>
    <xf numFmtId="0" fontId="19" fillId="11" borderId="16" xfId="0" applyFont="1" applyFill="1" applyBorder="1"/>
    <xf numFmtId="0" fontId="14" fillId="0" borderId="12" xfId="0" applyFont="1" applyFill="1" applyBorder="1" applyAlignment="1">
      <alignment horizontal="center" wrapText="1"/>
    </xf>
    <xf numFmtId="0" fontId="1" fillId="0" borderId="16" xfId="0" applyFont="1" applyBorder="1"/>
    <xf numFmtId="14" fontId="0" fillId="0" borderId="0" xfId="0" applyNumberFormat="1"/>
    <xf numFmtId="8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0" borderId="22" xfId="1" applyFont="1" applyFill="1" applyBorder="1" applyAlignment="1"/>
    <xf numFmtId="0" fontId="3" fillId="0" borderId="23" xfId="1" applyFont="1" applyFill="1" applyBorder="1" applyAlignment="1">
      <alignment horizontal="center"/>
    </xf>
    <xf numFmtId="0" fontId="0" fillId="15" borderId="16" xfId="0" applyFill="1" applyBorder="1" applyAlignment="1">
      <alignment horizontal="left"/>
    </xf>
    <xf numFmtId="0" fontId="1" fillId="0" borderId="24" xfId="0" applyFont="1" applyFill="1" applyBorder="1"/>
    <xf numFmtId="0" fontId="1" fillId="0" borderId="21" xfId="0" applyFont="1" applyFill="1" applyBorder="1"/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6" xfId="0" applyFill="1" applyBorder="1"/>
    <xf numFmtId="0" fontId="0" fillId="16" borderId="16" xfId="0" applyFill="1" applyBorder="1" applyAlignment="1">
      <alignment horizontal="left"/>
    </xf>
    <xf numFmtId="0" fontId="22" fillId="0" borderId="0" xfId="0" applyFont="1" applyAlignment="1">
      <alignment vertical="center"/>
    </xf>
    <xf numFmtId="0" fontId="0" fillId="0" borderId="16" xfId="0" applyFill="1" applyBorder="1"/>
    <xf numFmtId="0" fontId="0" fillId="0" borderId="16" xfId="0" applyBorder="1"/>
    <xf numFmtId="0" fontId="2" fillId="11" borderId="16" xfId="0" applyFont="1" applyFill="1" applyBorder="1"/>
    <xf numFmtId="0" fontId="0" fillId="0" borderId="0" xfId="0"/>
    <xf numFmtId="0" fontId="0" fillId="0" borderId="0" xfId="0" applyAlignment="1">
      <alignment horizontal="right"/>
    </xf>
    <xf numFmtId="0" fontId="0" fillId="7" borderId="16" xfId="0" applyFill="1" applyBorder="1" applyAlignment="1">
      <alignment horizontal="right"/>
    </xf>
    <xf numFmtId="0" fontId="0" fillId="0" borderId="16" xfId="0" applyFill="1" applyBorder="1"/>
    <xf numFmtId="0" fontId="0" fillId="0" borderId="16" xfId="0" applyBorder="1"/>
    <xf numFmtId="0" fontId="0" fillId="0" borderId="16" xfId="0" applyBorder="1" applyAlignment="1">
      <alignment horizontal="right"/>
    </xf>
    <xf numFmtId="0" fontId="1" fillId="0" borderId="16" xfId="0" applyFont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1" borderId="16" xfId="0" applyFill="1" applyBorder="1"/>
    <xf numFmtId="0" fontId="2" fillId="11" borderId="16" xfId="0" applyFont="1" applyFill="1" applyBorder="1"/>
    <xf numFmtId="0" fontId="0" fillId="0" borderId="0" xfId="0"/>
    <xf numFmtId="0" fontId="18" fillId="0" borderId="0" xfId="0" applyFont="1"/>
    <xf numFmtId="0" fontId="0" fillId="0" borderId="0" xfId="0" applyFill="1"/>
    <xf numFmtId="0" fontId="0" fillId="0" borderId="0" xfId="0" applyAlignment="1">
      <alignment horizontal="right"/>
    </xf>
    <xf numFmtId="0" fontId="0" fillId="7" borderId="16" xfId="0" applyFill="1" applyBorder="1"/>
    <xf numFmtId="20" fontId="0" fillId="7" borderId="16" xfId="0" applyNumberFormat="1" applyFill="1" applyBorder="1"/>
    <xf numFmtId="0" fontId="0" fillId="0" borderId="16" xfId="0" applyFill="1" applyBorder="1"/>
    <xf numFmtId="0" fontId="0" fillId="9" borderId="16" xfId="0" applyFill="1" applyBorder="1" applyAlignment="1">
      <alignment horizontal="left"/>
    </xf>
    <xf numFmtId="0" fontId="0" fillId="0" borderId="16" xfId="0" applyBorder="1"/>
    <xf numFmtId="20" fontId="0" fillId="0" borderId="16" xfId="0" applyNumberFormat="1" applyBorder="1"/>
    <xf numFmtId="0" fontId="0" fillId="3" borderId="16" xfId="0" applyFill="1" applyBorder="1" applyAlignment="1">
      <alignment horizontal="right"/>
    </xf>
    <xf numFmtId="0" fontId="0" fillId="14" borderId="16" xfId="0" applyFill="1" applyBorder="1" applyAlignment="1">
      <alignment horizontal="left"/>
    </xf>
    <xf numFmtId="0" fontId="0" fillId="10" borderId="16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16" xfId="0" applyFill="1" applyBorder="1"/>
    <xf numFmtId="0" fontId="0" fillId="14" borderId="16" xfId="0" applyFill="1" applyBorder="1"/>
    <xf numFmtId="18" fontId="0" fillId="14" borderId="16" xfId="0" applyNumberFormat="1" applyFill="1" applyBorder="1"/>
    <xf numFmtId="0" fontId="0" fillId="14" borderId="16" xfId="0" applyFill="1" applyBorder="1" applyAlignment="1">
      <alignment horizontal="right"/>
    </xf>
    <xf numFmtId="0" fontId="1" fillId="0" borderId="27" xfId="0" applyFont="1" applyFill="1" applyBorder="1"/>
    <xf numFmtId="0" fontId="0" fillId="0" borderId="3" xfId="0" applyFill="1" applyBorder="1" applyAlignment="1">
      <alignment horizontal="center"/>
    </xf>
    <xf numFmtId="0" fontId="0" fillId="5" borderId="0" xfId="0" applyFill="1" applyBorder="1" applyAlignment="1">
      <alignment horizontal="right"/>
    </xf>
    <xf numFmtId="0" fontId="0" fillId="15" borderId="16" xfId="0" applyFill="1" applyBorder="1"/>
    <xf numFmtId="0" fontId="23" fillId="0" borderId="0" xfId="0" applyFont="1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Border="1" applyAlignment="1">
      <alignment horizontal="left"/>
    </xf>
    <xf numFmtId="0" fontId="23" fillId="0" borderId="0" xfId="0" applyFont="1" applyBorder="1"/>
    <xf numFmtId="0" fontId="23" fillId="0" borderId="0" xfId="0" applyFont="1" applyFill="1" applyBorder="1" applyAlignment="1">
      <alignment horizontal="left"/>
    </xf>
    <xf numFmtId="20" fontId="0" fillId="0" borderId="16" xfId="0" applyNumberFormat="1" applyFill="1" applyBorder="1"/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7" borderId="0" xfId="0" applyFill="1" applyBorder="1" applyAlignment="1">
      <alignment horizontal="center"/>
    </xf>
    <xf numFmtId="0" fontId="0" fillId="2" borderId="28" xfId="0" applyFill="1" applyBorder="1"/>
    <xf numFmtId="0" fontId="0" fillId="0" borderId="29" xfId="0" applyBorder="1"/>
    <xf numFmtId="0" fontId="0" fillId="0" borderId="29" xfId="0" applyFill="1" applyBorder="1"/>
    <xf numFmtId="0" fontId="0" fillId="0" borderId="30" xfId="0" applyFill="1" applyBorder="1"/>
    <xf numFmtId="0" fontId="0" fillId="0" borderId="28" xfId="0" applyBorder="1"/>
    <xf numFmtId="0" fontId="0" fillId="0" borderId="30" xfId="0" applyBorder="1"/>
    <xf numFmtId="0" fontId="0" fillId="0" borderId="28" xfId="0" applyFont="1" applyBorder="1"/>
    <xf numFmtId="0" fontId="0" fillId="0" borderId="29" xfId="0" applyFont="1" applyBorder="1"/>
    <xf numFmtId="0" fontId="0" fillId="0" borderId="30" xfId="0" applyFont="1" applyBorder="1"/>
    <xf numFmtId="0" fontId="0" fillId="4" borderId="28" xfId="0" applyFill="1" applyBorder="1"/>
    <xf numFmtId="0" fontId="0" fillId="4" borderId="29" xfId="0" applyFill="1" applyBorder="1"/>
    <xf numFmtId="0" fontId="0" fillId="4" borderId="30" xfId="0" applyFill="1" applyBorder="1"/>
    <xf numFmtId="0" fontId="0" fillId="0" borderId="28" xfId="0" applyFill="1" applyBorder="1"/>
    <xf numFmtId="0" fontId="1" fillId="0" borderId="0" xfId="0" applyFont="1" applyBorder="1" applyAlignment="1">
      <alignment horizontal="center" wrapText="1"/>
    </xf>
    <xf numFmtId="0" fontId="0" fillId="7" borderId="16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14" borderId="16" xfId="0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2" fillId="0" borderId="0" xfId="1" applyFill="1" applyAlignment="1">
      <alignment horizontal="right"/>
    </xf>
    <xf numFmtId="0" fontId="24" fillId="4" borderId="0" xfId="0" applyFont="1" applyFill="1"/>
    <xf numFmtId="0" fontId="24" fillId="4" borderId="0" xfId="0" applyFont="1" applyFill="1" applyAlignment="1">
      <alignment wrapText="1"/>
    </xf>
    <xf numFmtId="14" fontId="0" fillId="0" borderId="0" xfId="0" applyNumberFormat="1" applyAlignment="1">
      <alignment wrapText="1"/>
    </xf>
    <xf numFmtId="0" fontId="0" fillId="11" borderId="0" xfId="0" applyFill="1" applyAlignment="1">
      <alignment horizontal="center" wrapText="1"/>
    </xf>
    <xf numFmtId="0" fontId="0" fillId="0" borderId="31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14" borderId="31" xfId="0" applyFill="1" applyBorder="1" applyAlignment="1">
      <alignment horizontal="left"/>
    </xf>
    <xf numFmtId="0" fontId="0" fillId="0" borderId="32" xfId="0" applyFill="1" applyBorder="1" applyAlignment="1">
      <alignment horizontal="center"/>
    </xf>
    <xf numFmtId="0" fontId="0" fillId="9" borderId="26" xfId="0" applyFill="1" applyBorder="1" applyAlignment="1">
      <alignment horizontal="left"/>
    </xf>
    <xf numFmtId="0" fontId="0" fillId="14" borderId="26" xfId="0" applyFill="1" applyBorder="1" applyAlignment="1">
      <alignment horizontal="left"/>
    </xf>
    <xf numFmtId="0" fontId="0" fillId="2" borderId="31" xfId="0" applyFill="1" applyBorder="1" applyAlignment="1">
      <alignment horizontal="left"/>
    </xf>
    <xf numFmtId="0" fontId="1" fillId="0" borderId="12" xfId="0" applyFont="1" applyBorder="1" applyAlignment="1">
      <alignment wrapText="1"/>
    </xf>
    <xf numFmtId="0" fontId="1" fillId="0" borderId="12" xfId="0" applyFont="1" applyBorder="1"/>
    <xf numFmtId="0" fontId="1" fillId="17" borderId="12" xfId="0" applyFont="1" applyFill="1" applyBorder="1" applyAlignment="1">
      <alignment wrapText="1"/>
    </xf>
    <xf numFmtId="0" fontId="1" fillId="18" borderId="0" xfId="0" applyFont="1" applyFill="1" applyBorder="1" applyAlignment="1">
      <alignment horizontal="center" wrapText="1"/>
    </xf>
    <xf numFmtId="0" fontId="0" fillId="0" borderId="34" xfId="0" applyFill="1" applyBorder="1"/>
    <xf numFmtId="0" fontId="0" fillId="0" borderId="35" xfId="0" applyFill="1" applyBorder="1"/>
    <xf numFmtId="0" fontId="0" fillId="18" borderId="0" xfId="0" applyFill="1" applyBorder="1" applyAlignment="1">
      <alignment horizontal="center"/>
    </xf>
    <xf numFmtId="9" fontId="0" fillId="0" borderId="0" xfId="3" applyFont="1"/>
    <xf numFmtId="0" fontId="0" fillId="15" borderId="0" xfId="0" applyFill="1" applyBorder="1" applyAlignment="1">
      <alignment horizontal="left"/>
    </xf>
    <xf numFmtId="0" fontId="24" fillId="0" borderId="0" xfId="0" applyFont="1"/>
    <xf numFmtId="0" fontId="0" fillId="7" borderId="24" xfId="0" applyFill="1" applyBorder="1"/>
    <xf numFmtId="0" fontId="0" fillId="7" borderId="24" xfId="0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0" borderId="24" xfId="0" applyFill="1" applyBorder="1"/>
    <xf numFmtId="20" fontId="0" fillId="0" borderId="0" xfId="0" applyNumberFormat="1" applyBorder="1"/>
    <xf numFmtId="0" fontId="0" fillId="3" borderId="0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" fillId="19" borderId="12" xfId="0" applyFont="1" applyFill="1" applyBorder="1" applyAlignment="1">
      <alignment wrapText="1"/>
    </xf>
    <xf numFmtId="8" fontId="0" fillId="19" borderId="0" xfId="0" applyNumberFormat="1" applyFill="1"/>
    <xf numFmtId="0" fontId="22" fillId="0" borderId="0" xfId="0" applyFont="1"/>
    <xf numFmtId="0" fontId="0" fillId="0" borderId="31" xfId="0" applyFill="1" applyBorder="1"/>
    <xf numFmtId="0" fontId="0" fillId="4" borderId="0" xfId="0" applyFill="1" applyBorder="1"/>
    <xf numFmtId="0" fontId="0" fillId="4" borderId="0" xfId="0" applyFill="1"/>
    <xf numFmtId="0" fontId="0" fillId="15" borderId="31" xfId="0" applyFill="1" applyBorder="1" applyAlignment="1">
      <alignment horizontal="left"/>
    </xf>
    <xf numFmtId="0" fontId="0" fillId="15" borderId="26" xfId="0" applyFill="1" applyBorder="1" applyAlignment="1">
      <alignment horizontal="left"/>
    </xf>
    <xf numFmtId="0" fontId="0" fillId="11" borderId="0" xfId="0" applyFill="1" applyAlignment="1">
      <alignment horizontal="center" wrapText="1"/>
    </xf>
    <xf numFmtId="20" fontId="0" fillId="14" borderId="16" xfId="0" applyNumberFormat="1" applyFill="1" applyBorder="1"/>
    <xf numFmtId="8" fontId="0" fillId="0" borderId="0" xfId="0" applyNumberFormat="1" applyFill="1"/>
    <xf numFmtId="1" fontId="0" fillId="0" borderId="0" xfId="0" applyNumberFormat="1" applyFill="1" applyAlignment="1">
      <alignment horizontal="center"/>
    </xf>
    <xf numFmtId="0" fontId="0" fillId="0" borderId="26" xfId="0" applyFill="1" applyBorder="1" applyAlignment="1">
      <alignment horizontal="left"/>
    </xf>
    <xf numFmtId="0" fontId="0" fillId="0" borderId="31" xfId="0" applyFill="1" applyBorder="1" applyAlignment="1">
      <alignment horizontal="left"/>
    </xf>
    <xf numFmtId="0" fontId="22" fillId="0" borderId="0" xfId="0" applyFont="1" applyAlignment="1">
      <alignment horizontal="center" vertical="center"/>
    </xf>
    <xf numFmtId="0" fontId="0" fillId="19" borderId="16" xfId="0" applyFill="1" applyBorder="1" applyAlignment="1">
      <alignment horizontal="center"/>
    </xf>
    <xf numFmtId="165" fontId="27" fillId="20" borderId="37" xfId="4" applyNumberFormat="1" applyFont="1" applyFill="1" applyBorder="1" applyAlignment="1"/>
    <xf numFmtId="0" fontId="28" fillId="20" borderId="36" xfId="4" applyFont="1" applyFill="1" applyBorder="1" applyAlignment="1">
      <alignment wrapText="1"/>
    </xf>
    <xf numFmtId="165" fontId="27" fillId="20" borderId="36" xfId="4" applyNumberFormat="1" applyFont="1" applyFill="1" applyBorder="1"/>
    <xf numFmtId="0" fontId="27" fillId="20" borderId="36" xfId="4" applyFont="1" applyFill="1" applyBorder="1" applyAlignment="1">
      <alignment wrapText="1"/>
    </xf>
    <xf numFmtId="165" fontId="27" fillId="20" borderId="36" xfId="4" applyNumberFormat="1" applyFont="1" applyFill="1" applyBorder="1" applyAlignment="1"/>
    <xf numFmtId="0" fontId="0" fillId="9" borderId="31" xfId="0" applyFill="1" applyBorder="1" applyAlignment="1">
      <alignment horizontal="left"/>
    </xf>
    <xf numFmtId="0" fontId="0" fillId="11" borderId="0" xfId="0" applyFill="1" applyAlignment="1">
      <alignment horizontal="center" wrapText="1"/>
    </xf>
    <xf numFmtId="0" fontId="19" fillId="10" borderId="0" xfId="1" applyFont="1" applyFill="1" applyAlignment="1">
      <alignment horizontal="center" wrapText="1"/>
    </xf>
    <xf numFmtId="0" fontId="2" fillId="10" borderId="0" xfId="1" applyFill="1" applyAlignment="1">
      <alignment horizontal="center" wrapText="1"/>
    </xf>
    <xf numFmtId="0" fontId="21" fillId="13" borderId="17" xfId="0" applyFont="1" applyFill="1" applyBorder="1" applyAlignment="1">
      <alignment horizontal="center"/>
    </xf>
    <xf numFmtId="0" fontId="21" fillId="13" borderId="18" xfId="0" applyFont="1" applyFill="1" applyBorder="1" applyAlignment="1">
      <alignment horizontal="center"/>
    </xf>
    <xf numFmtId="0" fontId="21" fillId="13" borderId="19" xfId="0" applyFont="1" applyFill="1" applyBorder="1" applyAlignment="1">
      <alignment horizontal="center"/>
    </xf>
    <xf numFmtId="0" fontId="21" fillId="12" borderId="17" xfId="0" applyFont="1" applyFill="1" applyBorder="1" applyAlignment="1">
      <alignment horizontal="center"/>
    </xf>
    <xf numFmtId="0" fontId="21" fillId="12" borderId="19" xfId="0" applyFont="1" applyFill="1" applyBorder="1" applyAlignment="1">
      <alignment horizontal="center"/>
    </xf>
    <xf numFmtId="0" fontId="21" fillId="12" borderId="18" xfId="0" applyFont="1" applyFill="1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3" xfId="0" applyFont="1" applyBorder="1" applyAlignment="1">
      <alignment horizontal="right"/>
    </xf>
  </cellXfs>
  <cellStyles count="5">
    <cellStyle name="Comma 2" xfId="2" xr:uid="{00000000-0005-0000-0000-000000000000}"/>
    <cellStyle name="Normal" xfId="0" builtinId="0"/>
    <cellStyle name="Normal 2" xfId="1" xr:uid="{00000000-0005-0000-0000-000002000000}"/>
    <cellStyle name="Normal 3" xfId="4" xr:uid="{DF9D1E77-A9E0-4EEF-AC48-4F01F38D0680}"/>
    <cellStyle name="Percent" xfId="3" builtinId="5"/>
  </cellStyles>
  <dxfs count="0"/>
  <tableStyles count="0" defaultTableStyle="TableStyleMedium2" defaultPivotStyle="PivotStyleLight16"/>
  <colors>
    <mruColors>
      <color rgb="FFFF66FF"/>
      <color rgb="FFFF33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AC96"/>
  <sheetViews>
    <sheetView workbookViewId="0">
      <selection activeCell="M42" sqref="M42"/>
    </sheetView>
  </sheetViews>
  <sheetFormatPr defaultColWidth="9.109375" defaultRowHeight="14.4" x14ac:dyDescent="0.3"/>
  <cols>
    <col min="1" max="1" width="6.44140625" style="59" customWidth="1"/>
    <col min="2" max="2" width="5.5546875" style="59" customWidth="1"/>
    <col min="3" max="3" width="9.109375" style="59"/>
    <col min="4" max="4" width="8.33203125" style="59" customWidth="1"/>
    <col min="5" max="6" width="27.88671875" style="59" customWidth="1"/>
    <col min="7" max="8" width="5.33203125" style="59" customWidth="1"/>
    <col min="9" max="9" width="27.109375" style="59" customWidth="1"/>
    <col min="10" max="10" width="5.88671875" style="59" customWidth="1"/>
    <col min="11" max="11" width="4.6640625" style="68" customWidth="1"/>
    <col min="12" max="12" width="7.5546875" style="68" customWidth="1"/>
    <col min="13" max="13" width="26.44140625" style="68" customWidth="1"/>
    <col min="14" max="14" width="10.5546875" style="68" customWidth="1"/>
    <col min="15" max="16" width="8.44140625" style="68" customWidth="1"/>
    <col min="17" max="26" width="9.109375" style="59"/>
    <col min="27" max="29" width="19.33203125" style="59" customWidth="1"/>
    <col min="30" max="16384" width="9.109375" style="59"/>
  </cols>
  <sheetData>
    <row r="1" spans="1:29" ht="18" x14ac:dyDescent="0.35">
      <c r="A1" s="54" t="s">
        <v>173</v>
      </c>
      <c r="B1" s="54"/>
      <c r="E1" s="59" t="s">
        <v>114</v>
      </c>
      <c r="G1" s="304" t="s">
        <v>168</v>
      </c>
      <c r="H1" s="304"/>
      <c r="K1" s="17"/>
      <c r="M1" s="19" t="s">
        <v>178</v>
      </c>
      <c r="P1" s="108"/>
      <c r="S1" s="17"/>
      <c r="Y1" s="17"/>
      <c r="Z1" s="68"/>
      <c r="AA1" s="106"/>
      <c r="AB1" s="106"/>
      <c r="AC1" s="106"/>
    </row>
    <row r="2" spans="1:29" x14ac:dyDescent="0.3">
      <c r="A2" s="4" t="s">
        <v>29</v>
      </c>
      <c r="B2" s="4" t="s">
        <v>30</v>
      </c>
      <c r="C2" s="4" t="s">
        <v>31</v>
      </c>
      <c r="D2" s="4" t="s">
        <v>26</v>
      </c>
      <c r="E2" s="53" t="s">
        <v>157</v>
      </c>
      <c r="F2" s="53" t="s">
        <v>158</v>
      </c>
      <c r="G2" s="99" t="s">
        <v>169</v>
      </c>
      <c r="H2" s="99" t="s">
        <v>170</v>
      </c>
      <c r="I2" s="97" t="s">
        <v>171</v>
      </c>
      <c r="J2" s="98" t="s">
        <v>172</v>
      </c>
      <c r="K2" s="17"/>
      <c r="L2" s="109" t="s">
        <v>212</v>
      </c>
      <c r="M2" s="109" t="s">
        <v>177</v>
      </c>
      <c r="N2" s="109" t="s">
        <v>175</v>
      </c>
      <c r="O2" s="109" t="s">
        <v>176</v>
      </c>
      <c r="P2" s="17"/>
      <c r="Q2" s="59" t="s">
        <v>110</v>
      </c>
      <c r="R2" s="59" t="s">
        <v>32</v>
      </c>
      <c r="S2" s="17"/>
      <c r="T2" s="59" t="s">
        <v>26</v>
      </c>
      <c r="U2" s="59" t="s">
        <v>109</v>
      </c>
      <c r="V2" s="59" t="s">
        <v>106</v>
      </c>
      <c r="W2" s="59" t="s">
        <v>107</v>
      </c>
      <c r="X2" s="59" t="s">
        <v>108</v>
      </c>
      <c r="Y2" s="17"/>
      <c r="Z2" s="107"/>
      <c r="AA2" s="67"/>
      <c r="AB2" s="67"/>
      <c r="AC2" s="67"/>
    </row>
    <row r="3" spans="1:29" x14ac:dyDescent="0.3">
      <c r="A3" s="80">
        <v>1</v>
      </c>
      <c r="B3" s="81">
        <v>0.25</v>
      </c>
      <c r="C3" s="80" t="s">
        <v>0</v>
      </c>
      <c r="D3" s="82" t="s">
        <v>280</v>
      </c>
      <c r="E3" s="80" t="s">
        <v>377</v>
      </c>
      <c r="F3" s="80" t="s">
        <v>139</v>
      </c>
      <c r="G3" s="104">
        <v>25</v>
      </c>
      <c r="H3" s="104">
        <v>14</v>
      </c>
      <c r="I3" s="80" t="s">
        <v>377</v>
      </c>
      <c r="J3" s="59">
        <f>G3-H3</f>
        <v>11</v>
      </c>
      <c r="K3" s="17"/>
      <c r="L3" s="139" t="s">
        <v>7</v>
      </c>
      <c r="M3" s="209" t="s">
        <v>149</v>
      </c>
      <c r="N3" s="111">
        <f t="shared" ref="N3:N34" si="0">COUNTIF(I$3:I$50,M3)</f>
        <v>3</v>
      </c>
      <c r="O3" s="111">
        <f t="shared" ref="O3:O34" si="1">3-N3</f>
        <v>0</v>
      </c>
      <c r="P3" s="17"/>
      <c r="Q3" s="59">
        <v>1</v>
      </c>
      <c r="R3" s="59">
        <v>3</v>
      </c>
      <c r="S3" s="17"/>
      <c r="T3" s="79" t="s">
        <v>7</v>
      </c>
      <c r="U3" s="79"/>
      <c r="V3" s="79"/>
      <c r="W3" s="79"/>
      <c r="X3" s="79"/>
      <c r="Y3" s="17"/>
      <c r="Z3" s="74"/>
      <c r="AA3" s="67"/>
      <c r="AB3" s="67"/>
      <c r="AC3" s="67"/>
    </row>
    <row r="4" spans="1:29" x14ac:dyDescent="0.3">
      <c r="A4" s="80">
        <v>2</v>
      </c>
      <c r="B4" s="80"/>
      <c r="C4" s="80" t="s">
        <v>1</v>
      </c>
      <c r="D4" s="82" t="s">
        <v>280</v>
      </c>
      <c r="E4" s="80" t="s">
        <v>131</v>
      </c>
      <c r="F4" s="80" t="s">
        <v>138</v>
      </c>
      <c r="G4" s="210">
        <v>25</v>
      </c>
      <c r="H4" s="104">
        <v>18</v>
      </c>
      <c r="I4" s="80" t="s">
        <v>138</v>
      </c>
      <c r="J4" s="59">
        <f t="shared" ref="J4:J50" si="2">G4-H4</f>
        <v>7</v>
      </c>
      <c r="K4" s="17"/>
      <c r="L4" s="139" t="s">
        <v>7</v>
      </c>
      <c r="M4" s="209" t="s">
        <v>146</v>
      </c>
      <c r="N4" s="111">
        <f t="shared" si="0"/>
        <v>3</v>
      </c>
      <c r="O4" s="111">
        <f t="shared" si="1"/>
        <v>0</v>
      </c>
      <c r="P4" s="17"/>
      <c r="Q4" s="59">
        <v>2</v>
      </c>
      <c r="R4" s="59">
        <v>3</v>
      </c>
      <c r="S4" s="17"/>
      <c r="T4" s="79" t="s">
        <v>8</v>
      </c>
      <c r="U4" s="79"/>
      <c r="V4" s="79"/>
      <c r="W4" s="79"/>
      <c r="X4" s="79"/>
      <c r="Y4" s="17"/>
      <c r="Z4" s="67"/>
      <c r="AA4" s="67"/>
      <c r="AB4" s="67"/>
      <c r="AC4" s="67"/>
    </row>
    <row r="5" spans="1:29" x14ac:dyDescent="0.3">
      <c r="A5" s="80">
        <v>3</v>
      </c>
      <c r="B5" s="80"/>
      <c r="C5" s="80" t="s">
        <v>2</v>
      </c>
      <c r="D5" s="82" t="s">
        <v>284</v>
      </c>
      <c r="E5" s="80" t="s">
        <v>222</v>
      </c>
      <c r="F5" s="80" t="s">
        <v>144</v>
      </c>
      <c r="G5" s="210">
        <v>25</v>
      </c>
      <c r="H5" s="104">
        <v>14</v>
      </c>
      <c r="I5" s="80" t="s">
        <v>144</v>
      </c>
      <c r="J5" s="59">
        <f t="shared" si="2"/>
        <v>11</v>
      </c>
      <c r="K5" s="17"/>
      <c r="L5" s="139" t="s">
        <v>7</v>
      </c>
      <c r="M5" s="209" t="s">
        <v>236</v>
      </c>
      <c r="N5" s="111">
        <f t="shared" si="0"/>
        <v>2</v>
      </c>
      <c r="O5" s="111">
        <f t="shared" si="1"/>
        <v>1</v>
      </c>
      <c r="P5" s="17"/>
      <c r="Q5" s="59">
        <v>3</v>
      </c>
      <c r="R5" s="59">
        <v>3</v>
      </c>
      <c r="S5" s="17"/>
      <c r="T5" s="79" t="s">
        <v>9</v>
      </c>
      <c r="U5" s="79"/>
      <c r="V5" s="79"/>
      <c r="W5" s="79"/>
      <c r="X5" s="79"/>
      <c r="Y5" s="17"/>
      <c r="Z5" s="67"/>
      <c r="AA5" s="67"/>
      <c r="AB5" s="67"/>
      <c r="AC5" s="67"/>
    </row>
    <row r="6" spans="1:29" x14ac:dyDescent="0.3">
      <c r="A6" s="80">
        <v>4</v>
      </c>
      <c r="B6" s="80"/>
      <c r="C6" s="80" t="s">
        <v>3</v>
      </c>
      <c r="D6" s="82" t="s">
        <v>284</v>
      </c>
      <c r="E6" s="80" t="s">
        <v>429</v>
      </c>
      <c r="F6" s="80" t="s">
        <v>417</v>
      </c>
      <c r="G6" s="210">
        <v>25</v>
      </c>
      <c r="H6" s="104">
        <v>22</v>
      </c>
      <c r="I6" s="80" t="s">
        <v>417</v>
      </c>
      <c r="J6" s="59">
        <f t="shared" si="2"/>
        <v>3</v>
      </c>
      <c r="K6" s="17"/>
      <c r="L6" s="139" t="s">
        <v>7</v>
      </c>
      <c r="M6" s="209" t="s">
        <v>237</v>
      </c>
      <c r="N6" s="111">
        <f t="shared" si="0"/>
        <v>2</v>
      </c>
      <c r="O6" s="111">
        <f t="shared" si="1"/>
        <v>1</v>
      </c>
      <c r="P6" s="17"/>
      <c r="Q6" s="59">
        <v>4</v>
      </c>
      <c r="R6" s="59">
        <v>3</v>
      </c>
      <c r="S6" s="17"/>
      <c r="T6" s="79" t="s">
        <v>10</v>
      </c>
      <c r="U6" s="79"/>
      <c r="V6" s="79"/>
      <c r="W6" s="79"/>
      <c r="X6" s="79"/>
      <c r="Y6" s="17"/>
      <c r="Z6" s="68"/>
      <c r="AA6" s="67"/>
      <c r="AB6" s="67"/>
      <c r="AC6" s="67"/>
    </row>
    <row r="7" spans="1:29" x14ac:dyDescent="0.3">
      <c r="A7" s="80">
        <v>5</v>
      </c>
      <c r="B7" s="80"/>
      <c r="C7" s="83" t="s">
        <v>4</v>
      </c>
      <c r="D7" s="82" t="s">
        <v>283</v>
      </c>
      <c r="E7" s="80" t="s">
        <v>416</v>
      </c>
      <c r="F7" s="80" t="s">
        <v>151</v>
      </c>
      <c r="G7" s="210">
        <v>25</v>
      </c>
      <c r="H7" s="104">
        <v>21</v>
      </c>
      <c r="I7" s="80" t="s">
        <v>416</v>
      </c>
      <c r="J7" s="59">
        <f t="shared" si="2"/>
        <v>4</v>
      </c>
      <c r="K7" s="17"/>
      <c r="L7" s="139" t="s">
        <v>7</v>
      </c>
      <c r="M7" s="209" t="s">
        <v>134</v>
      </c>
      <c r="N7" s="111">
        <f t="shared" si="0"/>
        <v>1</v>
      </c>
      <c r="O7" s="111">
        <f t="shared" si="1"/>
        <v>2</v>
      </c>
      <c r="P7" s="17"/>
      <c r="Q7" s="59">
        <v>5</v>
      </c>
      <c r="R7" s="59">
        <v>3</v>
      </c>
      <c r="S7" s="17"/>
      <c r="T7" s="79" t="s">
        <v>11</v>
      </c>
      <c r="U7" s="79"/>
      <c r="V7" s="79"/>
      <c r="W7" s="79"/>
      <c r="X7" s="79"/>
      <c r="Y7" s="17"/>
      <c r="Z7" s="107"/>
      <c r="AA7" s="67"/>
      <c r="AB7" s="67"/>
      <c r="AC7" s="67"/>
    </row>
    <row r="8" spans="1:29" x14ac:dyDescent="0.3">
      <c r="A8" s="100">
        <v>6</v>
      </c>
      <c r="B8" s="100"/>
      <c r="C8" s="101" t="s">
        <v>5</v>
      </c>
      <c r="D8" s="102" t="s">
        <v>283</v>
      </c>
      <c r="E8" s="100" t="s">
        <v>150</v>
      </c>
      <c r="F8" s="100" t="s">
        <v>225</v>
      </c>
      <c r="G8" s="210">
        <v>25</v>
      </c>
      <c r="H8" s="104">
        <v>20</v>
      </c>
      <c r="I8" s="100" t="s">
        <v>225</v>
      </c>
      <c r="J8" s="59">
        <f t="shared" si="2"/>
        <v>5</v>
      </c>
      <c r="K8" s="17"/>
      <c r="L8" s="139" t="s">
        <v>7</v>
      </c>
      <c r="M8" s="209" t="s">
        <v>136</v>
      </c>
      <c r="N8" s="111">
        <f t="shared" si="0"/>
        <v>1</v>
      </c>
      <c r="O8" s="111">
        <f t="shared" si="1"/>
        <v>2</v>
      </c>
      <c r="P8" s="17"/>
      <c r="Q8" s="59">
        <v>6</v>
      </c>
      <c r="R8" s="59">
        <v>3</v>
      </c>
      <c r="S8" s="17"/>
      <c r="T8" s="79" t="s">
        <v>12</v>
      </c>
      <c r="U8" s="79"/>
      <c r="V8" s="79"/>
      <c r="W8" s="79"/>
      <c r="X8" s="79"/>
      <c r="Y8" s="17"/>
      <c r="Z8" s="74"/>
      <c r="AA8" s="67"/>
      <c r="AB8" s="67"/>
      <c r="AC8" s="67"/>
    </row>
    <row r="9" spans="1:29" x14ac:dyDescent="0.3">
      <c r="A9" s="59">
        <v>7</v>
      </c>
      <c r="B9" s="3">
        <v>0.27083333333333331</v>
      </c>
      <c r="C9" s="2" t="s">
        <v>0</v>
      </c>
      <c r="D9" s="79" t="s">
        <v>278</v>
      </c>
      <c r="E9" s="204" t="s">
        <v>136</v>
      </c>
      <c r="F9" s="204" t="s">
        <v>237</v>
      </c>
      <c r="G9" s="210">
        <v>25</v>
      </c>
      <c r="H9" s="104">
        <v>22</v>
      </c>
      <c r="I9" s="204" t="s">
        <v>237</v>
      </c>
      <c r="J9" s="59">
        <f t="shared" si="2"/>
        <v>3</v>
      </c>
      <c r="K9" s="17"/>
      <c r="L9" s="139" t="s">
        <v>7</v>
      </c>
      <c r="M9" s="209" t="s">
        <v>148</v>
      </c>
      <c r="N9" s="111">
        <f t="shared" si="0"/>
        <v>0</v>
      </c>
      <c r="O9" s="111">
        <f t="shared" si="1"/>
        <v>3</v>
      </c>
      <c r="P9" s="17"/>
      <c r="Q9" s="59">
        <v>7</v>
      </c>
      <c r="R9" s="59">
        <v>3</v>
      </c>
      <c r="S9" s="17"/>
      <c r="T9" s="79" t="s">
        <v>13</v>
      </c>
      <c r="U9" s="79"/>
      <c r="V9" s="79"/>
      <c r="W9" s="79"/>
      <c r="X9" s="79"/>
      <c r="Y9" s="17"/>
      <c r="Z9" s="67"/>
      <c r="AA9" s="67"/>
      <c r="AB9" s="67"/>
      <c r="AC9" s="67"/>
    </row>
    <row r="10" spans="1:29" ht="15" thickBot="1" x14ac:dyDescent="0.35">
      <c r="A10" s="59">
        <v>8</v>
      </c>
      <c r="C10" s="2" t="s">
        <v>1</v>
      </c>
      <c r="D10" s="79" t="s">
        <v>278</v>
      </c>
      <c r="E10" s="204" t="s">
        <v>128</v>
      </c>
      <c r="F10" s="204" t="s">
        <v>146</v>
      </c>
      <c r="G10" s="210">
        <v>25</v>
      </c>
      <c r="H10" s="104">
        <v>13</v>
      </c>
      <c r="I10" s="204" t="s">
        <v>146</v>
      </c>
      <c r="J10" s="59">
        <f t="shared" si="2"/>
        <v>12</v>
      </c>
      <c r="K10" s="17"/>
      <c r="L10" s="139" t="s">
        <v>7</v>
      </c>
      <c r="M10" s="262" t="s">
        <v>128</v>
      </c>
      <c r="N10" s="111">
        <f t="shared" si="0"/>
        <v>0</v>
      </c>
      <c r="O10" s="111">
        <f t="shared" si="1"/>
        <v>3</v>
      </c>
      <c r="P10" s="17"/>
      <c r="Q10" s="59">
        <v>8</v>
      </c>
      <c r="R10" s="59">
        <v>3</v>
      </c>
      <c r="S10" s="17"/>
      <c r="T10" s="79" t="s">
        <v>14</v>
      </c>
      <c r="U10" s="79"/>
      <c r="V10" s="79"/>
      <c r="W10" s="79"/>
      <c r="X10" s="79"/>
      <c r="Y10" s="17"/>
      <c r="Z10" s="67"/>
      <c r="AA10" s="67"/>
      <c r="AB10" s="67"/>
      <c r="AC10" s="67"/>
    </row>
    <row r="11" spans="1:29" x14ac:dyDescent="0.3">
      <c r="A11" s="59">
        <v>9</v>
      </c>
      <c r="C11" s="2" t="s">
        <v>2</v>
      </c>
      <c r="D11" s="79" t="s">
        <v>281</v>
      </c>
      <c r="E11" s="204" t="s">
        <v>375</v>
      </c>
      <c r="F11" s="204" t="s">
        <v>376</v>
      </c>
      <c r="G11" s="210">
        <v>25</v>
      </c>
      <c r="H11" s="104">
        <v>17</v>
      </c>
      <c r="I11" s="204" t="s">
        <v>376</v>
      </c>
      <c r="J11" s="59">
        <f t="shared" si="2"/>
        <v>8</v>
      </c>
      <c r="K11" s="17"/>
      <c r="L11" s="139" t="s">
        <v>8</v>
      </c>
      <c r="M11" s="213" t="s">
        <v>377</v>
      </c>
      <c r="N11" s="111">
        <f t="shared" si="0"/>
        <v>3</v>
      </c>
      <c r="O11" s="111">
        <f t="shared" si="1"/>
        <v>0</v>
      </c>
      <c r="P11" s="17"/>
      <c r="Q11" s="59">
        <v>9</v>
      </c>
      <c r="R11" s="59">
        <v>3</v>
      </c>
      <c r="T11" s="68"/>
      <c r="Y11" s="17"/>
      <c r="Z11" s="68"/>
      <c r="AA11" s="67"/>
      <c r="AB11" s="67"/>
      <c r="AC11" s="67"/>
    </row>
    <row r="12" spans="1:29" x14ac:dyDescent="0.3">
      <c r="A12" s="59">
        <v>10</v>
      </c>
      <c r="C12" s="2" t="s">
        <v>3</v>
      </c>
      <c r="D12" s="79" t="s">
        <v>281</v>
      </c>
      <c r="E12" s="204" t="s">
        <v>135</v>
      </c>
      <c r="F12" s="204" t="s">
        <v>142</v>
      </c>
      <c r="G12" s="210">
        <v>25</v>
      </c>
      <c r="H12" s="105">
        <v>15</v>
      </c>
      <c r="I12" s="204" t="s">
        <v>142</v>
      </c>
      <c r="J12" s="59">
        <f t="shared" si="2"/>
        <v>10</v>
      </c>
      <c r="K12" s="17"/>
      <c r="L12" s="139" t="s">
        <v>8</v>
      </c>
      <c r="M12" s="213" t="s">
        <v>417</v>
      </c>
      <c r="N12" s="111">
        <f t="shared" si="0"/>
        <v>3</v>
      </c>
      <c r="O12" s="111">
        <f t="shared" si="1"/>
        <v>0</v>
      </c>
      <c r="P12" s="17"/>
      <c r="Q12" s="59">
        <v>10</v>
      </c>
      <c r="R12" s="59">
        <v>3</v>
      </c>
      <c r="Z12" s="107"/>
      <c r="AA12" s="67"/>
      <c r="AB12" s="67"/>
      <c r="AC12" s="67"/>
    </row>
    <row r="13" spans="1:29" x14ac:dyDescent="0.3">
      <c r="A13" s="59">
        <v>11</v>
      </c>
      <c r="C13" s="83" t="s">
        <v>4</v>
      </c>
      <c r="D13" s="79" t="s">
        <v>279</v>
      </c>
      <c r="E13" s="204" t="s">
        <v>235</v>
      </c>
      <c r="F13" s="204" t="s">
        <v>141</v>
      </c>
      <c r="G13" s="210">
        <v>25</v>
      </c>
      <c r="H13" s="105">
        <v>19</v>
      </c>
      <c r="I13" s="204" t="s">
        <v>141</v>
      </c>
      <c r="J13" s="59">
        <f t="shared" si="2"/>
        <v>6</v>
      </c>
      <c r="K13" s="17"/>
      <c r="L13" s="139" t="s">
        <v>8</v>
      </c>
      <c r="M13" s="213" t="s">
        <v>144</v>
      </c>
      <c r="N13" s="111">
        <f t="shared" si="0"/>
        <v>2</v>
      </c>
      <c r="O13" s="111">
        <f t="shared" si="1"/>
        <v>1</v>
      </c>
      <c r="P13" s="17"/>
      <c r="Q13" s="59">
        <v>11</v>
      </c>
      <c r="R13" s="59">
        <v>3</v>
      </c>
      <c r="Z13" s="67"/>
      <c r="AA13" s="67"/>
      <c r="AB13" s="67"/>
      <c r="AC13" s="67"/>
    </row>
    <row r="14" spans="1:29" x14ac:dyDescent="0.3">
      <c r="A14" s="57">
        <v>12</v>
      </c>
      <c r="B14" s="57"/>
      <c r="C14" s="101" t="s">
        <v>5</v>
      </c>
      <c r="D14" s="75" t="s">
        <v>279</v>
      </c>
      <c r="E14" s="69" t="s">
        <v>130</v>
      </c>
      <c r="F14" s="69" t="s">
        <v>143</v>
      </c>
      <c r="G14" s="210">
        <v>25</v>
      </c>
      <c r="H14" s="105">
        <v>11</v>
      </c>
      <c r="I14" s="69" t="s">
        <v>143</v>
      </c>
      <c r="J14" s="59">
        <f t="shared" si="2"/>
        <v>14</v>
      </c>
      <c r="K14" s="17"/>
      <c r="L14" s="139" t="s">
        <v>8</v>
      </c>
      <c r="M14" s="213" t="s">
        <v>138</v>
      </c>
      <c r="N14" s="111">
        <f t="shared" si="0"/>
        <v>2</v>
      </c>
      <c r="O14" s="111">
        <f t="shared" si="1"/>
        <v>1</v>
      </c>
      <c r="P14" s="17"/>
      <c r="Q14" s="59">
        <v>12</v>
      </c>
      <c r="R14" s="59">
        <v>3</v>
      </c>
      <c r="Z14" s="67"/>
      <c r="AA14" s="67"/>
      <c r="AB14" s="67"/>
      <c r="AC14" s="67"/>
    </row>
    <row r="15" spans="1:29" x14ac:dyDescent="0.3">
      <c r="A15" s="80">
        <v>13</v>
      </c>
      <c r="B15" s="81">
        <v>0.29166666666666702</v>
      </c>
      <c r="C15" s="80" t="s">
        <v>0</v>
      </c>
      <c r="D15" s="234" t="s">
        <v>283</v>
      </c>
      <c r="E15" s="80" t="s">
        <v>416</v>
      </c>
      <c r="F15" s="80" t="s">
        <v>150</v>
      </c>
      <c r="G15" s="210">
        <v>25</v>
      </c>
      <c r="H15" s="104">
        <v>15</v>
      </c>
      <c r="I15" s="80" t="s">
        <v>416</v>
      </c>
      <c r="J15" s="59">
        <f t="shared" si="2"/>
        <v>10</v>
      </c>
      <c r="K15" s="17"/>
      <c r="L15" s="139" t="s">
        <v>8</v>
      </c>
      <c r="M15" s="213" t="s">
        <v>429</v>
      </c>
      <c r="N15" s="111">
        <f t="shared" si="0"/>
        <v>1</v>
      </c>
      <c r="O15" s="111">
        <f t="shared" si="1"/>
        <v>2</v>
      </c>
      <c r="P15" s="17"/>
      <c r="Q15" s="59">
        <v>13</v>
      </c>
      <c r="R15" s="59">
        <v>3</v>
      </c>
      <c r="Z15" s="67"/>
      <c r="AA15" s="67"/>
      <c r="AB15" s="67"/>
      <c r="AC15" s="67"/>
    </row>
    <row r="16" spans="1:29" x14ac:dyDescent="0.3">
      <c r="A16" s="80">
        <v>14</v>
      </c>
      <c r="B16" s="80"/>
      <c r="C16" s="80" t="s">
        <v>1</v>
      </c>
      <c r="D16" s="234" t="s">
        <v>283</v>
      </c>
      <c r="E16" s="80" t="s">
        <v>151</v>
      </c>
      <c r="F16" s="80" t="s">
        <v>225</v>
      </c>
      <c r="G16" s="210">
        <v>27</v>
      </c>
      <c r="H16" s="104">
        <v>25</v>
      </c>
      <c r="I16" s="80" t="s">
        <v>151</v>
      </c>
      <c r="J16" s="59">
        <f t="shared" si="2"/>
        <v>2</v>
      </c>
      <c r="K16" s="17"/>
      <c r="L16" s="139" t="s">
        <v>8</v>
      </c>
      <c r="M16" s="260" t="s">
        <v>139</v>
      </c>
      <c r="N16" s="111">
        <f t="shared" si="0"/>
        <v>1</v>
      </c>
      <c r="O16" s="111">
        <f t="shared" si="1"/>
        <v>2</v>
      </c>
      <c r="P16" s="17"/>
      <c r="Q16" s="59">
        <v>14</v>
      </c>
      <c r="R16" s="59">
        <v>3</v>
      </c>
      <c r="Z16" s="67"/>
      <c r="AA16" s="67"/>
      <c r="AB16" s="67"/>
      <c r="AC16" s="67"/>
    </row>
    <row r="17" spans="1:29" x14ac:dyDescent="0.3">
      <c r="A17" s="80">
        <v>15</v>
      </c>
      <c r="B17" s="80"/>
      <c r="C17" s="80" t="s">
        <v>2</v>
      </c>
      <c r="D17" s="234" t="s">
        <v>280</v>
      </c>
      <c r="E17" s="80" t="s">
        <v>377</v>
      </c>
      <c r="F17" s="80" t="s">
        <v>131</v>
      </c>
      <c r="G17" s="210">
        <v>25</v>
      </c>
      <c r="H17" s="105">
        <v>8</v>
      </c>
      <c r="I17" s="80" t="s">
        <v>377</v>
      </c>
      <c r="J17" s="59">
        <f t="shared" si="2"/>
        <v>17</v>
      </c>
      <c r="K17" s="17"/>
      <c r="L17" s="139" t="s">
        <v>8</v>
      </c>
      <c r="M17" s="213" t="s">
        <v>222</v>
      </c>
      <c r="N17" s="111">
        <f t="shared" si="0"/>
        <v>0</v>
      </c>
      <c r="O17" s="111">
        <f t="shared" si="1"/>
        <v>3</v>
      </c>
      <c r="P17" s="17"/>
      <c r="Q17" s="59">
        <v>15</v>
      </c>
      <c r="R17" s="59">
        <v>3</v>
      </c>
      <c r="Z17" s="67"/>
      <c r="AA17" s="67"/>
      <c r="AB17" s="67"/>
      <c r="AC17" s="67"/>
    </row>
    <row r="18" spans="1:29" ht="15" thickBot="1" x14ac:dyDescent="0.35">
      <c r="A18" s="80">
        <v>16</v>
      </c>
      <c r="B18" s="80"/>
      <c r="C18" s="80" t="s">
        <v>3</v>
      </c>
      <c r="D18" s="234" t="s">
        <v>280</v>
      </c>
      <c r="E18" s="80" t="s">
        <v>139</v>
      </c>
      <c r="F18" s="80" t="s">
        <v>138</v>
      </c>
      <c r="G18" s="210">
        <v>25</v>
      </c>
      <c r="H18" s="105">
        <v>9</v>
      </c>
      <c r="I18" s="80" t="s">
        <v>138</v>
      </c>
      <c r="J18" s="59">
        <f t="shared" si="2"/>
        <v>16</v>
      </c>
      <c r="K18" s="17"/>
      <c r="L18" s="139" t="s">
        <v>8</v>
      </c>
      <c r="M18" s="263" t="s">
        <v>131</v>
      </c>
      <c r="N18" s="111">
        <f t="shared" si="0"/>
        <v>0</v>
      </c>
      <c r="O18" s="111">
        <f t="shared" si="1"/>
        <v>3</v>
      </c>
      <c r="P18" s="17"/>
      <c r="Q18" s="59">
        <v>16</v>
      </c>
      <c r="R18" s="59">
        <v>3</v>
      </c>
      <c r="Z18" s="68"/>
      <c r="AA18" s="67"/>
      <c r="AB18" s="67"/>
      <c r="AC18" s="67"/>
    </row>
    <row r="19" spans="1:29" x14ac:dyDescent="0.3">
      <c r="A19" s="80">
        <v>17</v>
      </c>
      <c r="B19" s="80"/>
      <c r="C19" s="83" t="s">
        <v>4</v>
      </c>
      <c r="D19" s="234" t="s">
        <v>284</v>
      </c>
      <c r="E19" s="80" t="s">
        <v>222</v>
      </c>
      <c r="F19" s="80" t="s">
        <v>429</v>
      </c>
      <c r="G19" s="210">
        <v>25</v>
      </c>
      <c r="H19" s="104">
        <v>19</v>
      </c>
      <c r="I19" s="80" t="s">
        <v>429</v>
      </c>
      <c r="J19" s="59">
        <f t="shared" si="2"/>
        <v>6</v>
      </c>
      <c r="K19" s="17"/>
      <c r="L19" s="139" t="s">
        <v>9</v>
      </c>
      <c r="M19" s="288" t="s">
        <v>141</v>
      </c>
      <c r="N19" s="111">
        <f t="shared" si="0"/>
        <v>3</v>
      </c>
      <c r="O19" s="111">
        <f t="shared" si="1"/>
        <v>0</v>
      </c>
      <c r="P19" s="17"/>
      <c r="Q19" s="59">
        <v>17</v>
      </c>
      <c r="R19" s="59">
        <v>3</v>
      </c>
      <c r="Z19" s="107"/>
      <c r="AA19" s="67"/>
      <c r="AB19" s="67"/>
      <c r="AC19" s="67"/>
    </row>
    <row r="20" spans="1:29" x14ac:dyDescent="0.3">
      <c r="A20" s="100">
        <v>18</v>
      </c>
      <c r="B20" s="100"/>
      <c r="C20" s="101" t="s">
        <v>5</v>
      </c>
      <c r="D20" s="102" t="s">
        <v>284</v>
      </c>
      <c r="E20" s="100" t="s">
        <v>144</v>
      </c>
      <c r="F20" s="100" t="s">
        <v>417</v>
      </c>
      <c r="G20" s="210">
        <v>25</v>
      </c>
      <c r="H20" s="104">
        <v>15</v>
      </c>
      <c r="I20" s="80" t="s">
        <v>417</v>
      </c>
      <c r="J20" s="59">
        <f t="shared" si="2"/>
        <v>10</v>
      </c>
      <c r="K20" s="17"/>
      <c r="L20" s="139" t="s">
        <v>9</v>
      </c>
      <c r="M20" s="181" t="s">
        <v>416</v>
      </c>
      <c r="N20" s="111">
        <f t="shared" si="0"/>
        <v>3</v>
      </c>
      <c r="O20" s="111">
        <f t="shared" si="1"/>
        <v>0</v>
      </c>
      <c r="P20" s="17"/>
      <c r="Q20" s="59">
        <v>18</v>
      </c>
      <c r="R20" s="59">
        <v>3</v>
      </c>
      <c r="Z20" s="74"/>
      <c r="AA20" s="67"/>
      <c r="AB20" s="67"/>
      <c r="AC20" s="67"/>
    </row>
    <row r="21" spans="1:29" x14ac:dyDescent="0.3">
      <c r="A21" s="59">
        <v>19</v>
      </c>
      <c r="B21" s="3">
        <v>0.3125</v>
      </c>
      <c r="C21" s="2" t="s">
        <v>0</v>
      </c>
      <c r="D21" s="74" t="s">
        <v>282</v>
      </c>
      <c r="E21" s="204" t="s">
        <v>134</v>
      </c>
      <c r="F21" s="204" t="s">
        <v>236</v>
      </c>
      <c r="G21" s="210">
        <v>25</v>
      </c>
      <c r="H21" s="105">
        <v>23</v>
      </c>
      <c r="I21" s="204" t="s">
        <v>236</v>
      </c>
      <c r="J21" s="59">
        <f t="shared" si="2"/>
        <v>2</v>
      </c>
      <c r="K21" s="17"/>
      <c r="L21" s="139" t="s">
        <v>9</v>
      </c>
      <c r="M21" s="181" t="s">
        <v>235</v>
      </c>
      <c r="N21" s="111">
        <f t="shared" si="0"/>
        <v>1</v>
      </c>
      <c r="O21" s="111">
        <f t="shared" si="1"/>
        <v>2</v>
      </c>
      <c r="P21" s="17"/>
      <c r="Q21" s="59">
        <v>19</v>
      </c>
      <c r="R21" s="59">
        <v>3</v>
      </c>
      <c r="Z21" s="67"/>
      <c r="AA21" s="67"/>
      <c r="AB21" s="67"/>
      <c r="AC21" s="67"/>
    </row>
    <row r="22" spans="1:29" x14ac:dyDescent="0.3">
      <c r="A22" s="59">
        <v>20</v>
      </c>
      <c r="C22" s="2" t="s">
        <v>1</v>
      </c>
      <c r="D22" s="74" t="s">
        <v>282</v>
      </c>
      <c r="E22" s="204" t="s">
        <v>149</v>
      </c>
      <c r="F22" s="204" t="s">
        <v>148</v>
      </c>
      <c r="G22" s="210">
        <v>25</v>
      </c>
      <c r="H22" s="105">
        <v>16</v>
      </c>
      <c r="I22" s="204" t="s">
        <v>149</v>
      </c>
      <c r="J22" s="59">
        <f t="shared" si="2"/>
        <v>9</v>
      </c>
      <c r="K22" s="17"/>
      <c r="L22" s="139" t="s">
        <v>9</v>
      </c>
      <c r="M22" s="181" t="s">
        <v>130</v>
      </c>
      <c r="N22" s="111">
        <f t="shared" si="0"/>
        <v>1</v>
      </c>
      <c r="O22" s="111">
        <f t="shared" si="1"/>
        <v>2</v>
      </c>
      <c r="P22" s="17"/>
      <c r="Q22" s="59">
        <v>20</v>
      </c>
      <c r="R22" s="59">
        <v>3</v>
      </c>
      <c r="Z22" s="67"/>
      <c r="AA22" s="67"/>
      <c r="AB22" s="67"/>
      <c r="AC22" s="67"/>
    </row>
    <row r="23" spans="1:29" x14ac:dyDescent="0.3">
      <c r="A23" s="59">
        <v>21</v>
      </c>
      <c r="C23" s="2" t="s">
        <v>2</v>
      </c>
      <c r="D23" s="74" t="s">
        <v>279</v>
      </c>
      <c r="E23" s="204" t="s">
        <v>235</v>
      </c>
      <c r="F23" s="204" t="s">
        <v>130</v>
      </c>
      <c r="G23" s="210">
        <v>25</v>
      </c>
      <c r="H23" s="105">
        <v>22</v>
      </c>
      <c r="I23" s="204" t="s">
        <v>130</v>
      </c>
      <c r="J23" s="59">
        <f t="shared" si="2"/>
        <v>3</v>
      </c>
      <c r="K23" s="17"/>
      <c r="L23" s="139" t="s">
        <v>9</v>
      </c>
      <c r="M23" s="181" t="s">
        <v>143</v>
      </c>
      <c r="N23" s="111">
        <f t="shared" si="0"/>
        <v>1</v>
      </c>
      <c r="O23" s="111">
        <f t="shared" si="1"/>
        <v>2</v>
      </c>
      <c r="P23" s="17"/>
      <c r="Q23" s="59">
        <v>21</v>
      </c>
      <c r="R23" s="59">
        <v>3</v>
      </c>
      <c r="Z23" s="67"/>
      <c r="AA23" s="67"/>
      <c r="AB23" s="67"/>
      <c r="AC23" s="67"/>
    </row>
    <row r="24" spans="1:29" x14ac:dyDescent="0.3">
      <c r="A24" s="59">
        <v>22</v>
      </c>
      <c r="C24" s="2" t="s">
        <v>3</v>
      </c>
      <c r="D24" s="74" t="s">
        <v>279</v>
      </c>
      <c r="E24" s="204" t="s">
        <v>141</v>
      </c>
      <c r="F24" s="204" t="s">
        <v>143</v>
      </c>
      <c r="G24" s="210">
        <v>25</v>
      </c>
      <c r="H24" s="105">
        <v>7</v>
      </c>
      <c r="I24" s="204" t="s">
        <v>141</v>
      </c>
      <c r="J24" s="59">
        <f t="shared" si="2"/>
        <v>18</v>
      </c>
      <c r="K24" s="17"/>
      <c r="L24" s="139" t="s">
        <v>9</v>
      </c>
      <c r="M24" s="181" t="s">
        <v>225</v>
      </c>
      <c r="N24" s="111">
        <f t="shared" si="0"/>
        <v>1</v>
      </c>
      <c r="O24" s="111">
        <f t="shared" si="1"/>
        <v>2</v>
      </c>
      <c r="P24" s="17"/>
      <c r="Q24" s="59">
        <v>22</v>
      </c>
      <c r="R24" s="59">
        <v>3</v>
      </c>
      <c r="Z24" s="67"/>
      <c r="AA24" s="67"/>
      <c r="AB24" s="67"/>
      <c r="AC24" s="67"/>
    </row>
    <row r="25" spans="1:29" x14ac:dyDescent="0.3">
      <c r="A25" s="59">
        <v>23</v>
      </c>
      <c r="C25" s="83" t="s">
        <v>4</v>
      </c>
      <c r="D25" s="74" t="s">
        <v>285</v>
      </c>
      <c r="E25" s="204" t="s">
        <v>217</v>
      </c>
      <c r="F25" s="204" t="s">
        <v>140</v>
      </c>
      <c r="G25" s="210">
        <v>25</v>
      </c>
      <c r="H25" s="104">
        <v>14</v>
      </c>
      <c r="I25" s="204" t="s">
        <v>217</v>
      </c>
      <c r="J25" s="59">
        <f t="shared" si="2"/>
        <v>11</v>
      </c>
      <c r="K25" s="17"/>
      <c r="L25" s="139" t="s">
        <v>9</v>
      </c>
      <c r="M25" s="181" t="s">
        <v>151</v>
      </c>
      <c r="N25" s="111">
        <f t="shared" si="0"/>
        <v>1</v>
      </c>
      <c r="O25" s="111">
        <f t="shared" si="1"/>
        <v>2</v>
      </c>
      <c r="P25" s="17"/>
      <c r="Q25" s="59">
        <v>23</v>
      </c>
      <c r="R25" s="59">
        <v>3</v>
      </c>
      <c r="Z25" s="107"/>
      <c r="AA25" s="67"/>
      <c r="AB25" s="67"/>
      <c r="AC25" s="67"/>
    </row>
    <row r="26" spans="1:29" ht="15" thickBot="1" x14ac:dyDescent="0.35">
      <c r="A26" s="57">
        <v>24</v>
      </c>
      <c r="B26" s="57"/>
      <c r="C26" s="101" t="s">
        <v>5</v>
      </c>
      <c r="D26" s="75" t="s">
        <v>285</v>
      </c>
      <c r="E26" s="69" t="s">
        <v>147</v>
      </c>
      <c r="F26" s="69" t="s">
        <v>137</v>
      </c>
      <c r="G26" s="210">
        <v>25</v>
      </c>
      <c r="H26" s="104">
        <v>14</v>
      </c>
      <c r="I26" s="69" t="s">
        <v>137</v>
      </c>
      <c r="J26" s="59">
        <f t="shared" si="2"/>
        <v>11</v>
      </c>
      <c r="K26" s="17"/>
      <c r="L26" s="139" t="s">
        <v>9</v>
      </c>
      <c r="M26" s="289" t="s">
        <v>150</v>
      </c>
      <c r="N26" s="111">
        <f t="shared" si="0"/>
        <v>1</v>
      </c>
      <c r="O26" s="111">
        <f t="shared" si="1"/>
        <v>2</v>
      </c>
      <c r="P26" s="17"/>
      <c r="Q26" s="59">
        <v>24</v>
      </c>
      <c r="R26" s="59">
        <v>3</v>
      </c>
      <c r="Z26" s="74"/>
      <c r="AA26" s="67"/>
      <c r="AB26" s="67"/>
      <c r="AC26" s="67"/>
    </row>
    <row r="27" spans="1:29" x14ac:dyDescent="0.3">
      <c r="A27" s="80">
        <v>25</v>
      </c>
      <c r="B27" s="81">
        <v>0.33333333333333298</v>
      </c>
      <c r="C27" s="80" t="s">
        <v>0</v>
      </c>
      <c r="D27" s="234" t="s">
        <v>278</v>
      </c>
      <c r="E27" s="80" t="s">
        <v>136</v>
      </c>
      <c r="F27" s="80" t="s">
        <v>128</v>
      </c>
      <c r="G27" s="210">
        <v>25</v>
      </c>
      <c r="H27" s="105">
        <v>7</v>
      </c>
      <c r="I27" s="80" t="s">
        <v>136</v>
      </c>
      <c r="J27" s="59">
        <f t="shared" si="2"/>
        <v>18</v>
      </c>
      <c r="K27" s="17"/>
      <c r="L27" s="139" t="s">
        <v>10</v>
      </c>
      <c r="M27" s="264" t="s">
        <v>376</v>
      </c>
      <c r="N27" s="111">
        <f t="shared" si="0"/>
        <v>3</v>
      </c>
      <c r="O27" s="111">
        <f t="shared" si="1"/>
        <v>0</v>
      </c>
      <c r="P27" s="17"/>
      <c r="Q27" s="59">
        <v>25</v>
      </c>
      <c r="R27" s="59">
        <v>3</v>
      </c>
      <c r="Z27" s="67"/>
      <c r="AA27" s="67"/>
      <c r="AB27" s="67"/>
      <c r="AC27" s="67"/>
    </row>
    <row r="28" spans="1:29" x14ac:dyDescent="0.3">
      <c r="A28" s="80">
        <v>26</v>
      </c>
      <c r="B28" s="80"/>
      <c r="C28" s="80" t="s">
        <v>1</v>
      </c>
      <c r="D28" s="234" t="s">
        <v>278</v>
      </c>
      <c r="E28" s="80" t="s">
        <v>237</v>
      </c>
      <c r="F28" s="80" t="s">
        <v>146</v>
      </c>
      <c r="G28" s="210">
        <v>25</v>
      </c>
      <c r="H28" s="104">
        <v>16</v>
      </c>
      <c r="I28" s="80" t="s">
        <v>146</v>
      </c>
      <c r="J28" s="59">
        <f t="shared" si="2"/>
        <v>9</v>
      </c>
      <c r="K28" s="17"/>
      <c r="L28" s="139" t="s">
        <v>10</v>
      </c>
      <c r="M28" s="215" t="s">
        <v>217</v>
      </c>
      <c r="N28" s="111">
        <f t="shared" si="0"/>
        <v>3</v>
      </c>
      <c r="O28" s="111">
        <f t="shared" si="1"/>
        <v>0</v>
      </c>
      <c r="P28" s="17"/>
      <c r="Q28" s="59">
        <v>26</v>
      </c>
      <c r="R28" s="59">
        <v>3</v>
      </c>
      <c r="Z28" s="67"/>
      <c r="AA28" s="67"/>
      <c r="AB28" s="67"/>
      <c r="AC28" s="67"/>
    </row>
    <row r="29" spans="1:29" x14ac:dyDescent="0.3">
      <c r="A29" s="80">
        <v>27</v>
      </c>
      <c r="B29" s="80"/>
      <c r="C29" s="80" t="s">
        <v>2</v>
      </c>
      <c r="D29" s="234" t="s">
        <v>284</v>
      </c>
      <c r="E29" s="80" t="s">
        <v>417</v>
      </c>
      <c r="F29" s="80" t="s">
        <v>222</v>
      </c>
      <c r="G29" s="210">
        <v>25</v>
      </c>
      <c r="H29" s="104">
        <v>14</v>
      </c>
      <c r="I29" s="80" t="s">
        <v>417</v>
      </c>
      <c r="J29" s="59">
        <f t="shared" si="2"/>
        <v>11</v>
      </c>
      <c r="K29" s="17"/>
      <c r="L29" s="139" t="s">
        <v>10</v>
      </c>
      <c r="M29" s="216" t="s">
        <v>137</v>
      </c>
      <c r="N29" s="111">
        <f t="shared" si="0"/>
        <v>2</v>
      </c>
      <c r="O29" s="111">
        <f t="shared" si="1"/>
        <v>1</v>
      </c>
      <c r="P29" s="17"/>
      <c r="Q29" s="59">
        <v>27</v>
      </c>
      <c r="R29" s="59">
        <v>3</v>
      </c>
      <c r="T29" s="202"/>
      <c r="Z29" s="107"/>
      <c r="AA29" s="67"/>
      <c r="AB29" s="67"/>
      <c r="AC29" s="67"/>
    </row>
    <row r="30" spans="1:29" x14ac:dyDescent="0.3">
      <c r="A30" s="80">
        <v>28</v>
      </c>
      <c r="B30" s="80"/>
      <c r="C30" s="80" t="s">
        <v>3</v>
      </c>
      <c r="D30" s="234" t="s">
        <v>284</v>
      </c>
      <c r="E30" s="80" t="s">
        <v>144</v>
      </c>
      <c r="F30" s="80" t="s">
        <v>429</v>
      </c>
      <c r="G30" s="210">
        <v>25</v>
      </c>
      <c r="H30" s="104">
        <v>14</v>
      </c>
      <c r="I30" s="80" t="s">
        <v>144</v>
      </c>
      <c r="J30" s="59">
        <f t="shared" si="2"/>
        <v>11</v>
      </c>
      <c r="K30" s="17"/>
      <c r="L30" s="139" t="s">
        <v>10</v>
      </c>
      <c r="M30" s="215" t="s">
        <v>142</v>
      </c>
      <c r="N30" s="111">
        <f t="shared" si="0"/>
        <v>2</v>
      </c>
      <c r="O30" s="111">
        <f t="shared" si="1"/>
        <v>1</v>
      </c>
      <c r="P30" s="17"/>
      <c r="Q30" s="59">
        <v>28</v>
      </c>
      <c r="R30" s="59">
        <v>3</v>
      </c>
      <c r="Z30" s="67"/>
      <c r="AA30" s="67"/>
      <c r="AB30" s="67"/>
      <c r="AC30" s="67"/>
    </row>
    <row r="31" spans="1:29" x14ac:dyDescent="0.3">
      <c r="A31" s="80">
        <v>29</v>
      </c>
      <c r="B31" s="80"/>
      <c r="C31" s="83" t="s">
        <v>4</v>
      </c>
      <c r="D31" s="234" t="s">
        <v>281</v>
      </c>
      <c r="E31" s="80" t="s">
        <v>375</v>
      </c>
      <c r="F31" s="80" t="s">
        <v>135</v>
      </c>
      <c r="G31" s="210">
        <v>25</v>
      </c>
      <c r="H31" s="105">
        <v>7</v>
      </c>
      <c r="I31" s="80" t="s">
        <v>375</v>
      </c>
      <c r="J31" s="59">
        <f t="shared" si="2"/>
        <v>18</v>
      </c>
      <c r="K31" s="17"/>
      <c r="L31" s="139" t="s">
        <v>10</v>
      </c>
      <c r="M31" s="216" t="s">
        <v>147</v>
      </c>
      <c r="N31" s="111">
        <f t="shared" si="0"/>
        <v>1</v>
      </c>
      <c r="O31" s="111">
        <f t="shared" si="1"/>
        <v>2</v>
      </c>
      <c r="P31" s="17"/>
      <c r="Q31" s="59">
        <v>29</v>
      </c>
      <c r="R31" s="59">
        <v>3</v>
      </c>
      <c r="Z31" s="67"/>
      <c r="AA31" s="67"/>
      <c r="AB31" s="67"/>
      <c r="AC31" s="67"/>
    </row>
    <row r="32" spans="1:29" x14ac:dyDescent="0.3">
      <c r="A32" s="100">
        <v>30</v>
      </c>
      <c r="B32" s="100"/>
      <c r="C32" s="101" t="s">
        <v>5</v>
      </c>
      <c r="D32" s="102" t="s">
        <v>281</v>
      </c>
      <c r="E32" s="100" t="s">
        <v>376</v>
      </c>
      <c r="F32" s="100" t="s">
        <v>142</v>
      </c>
      <c r="G32" s="210">
        <v>25</v>
      </c>
      <c r="H32" s="105">
        <v>19</v>
      </c>
      <c r="I32" s="100" t="s">
        <v>376</v>
      </c>
      <c r="J32" s="59">
        <f t="shared" si="2"/>
        <v>6</v>
      </c>
      <c r="K32" s="17"/>
      <c r="L32" s="139" t="s">
        <v>10</v>
      </c>
      <c r="M32" s="215" t="s">
        <v>375</v>
      </c>
      <c r="N32" s="111">
        <f t="shared" si="0"/>
        <v>1</v>
      </c>
      <c r="O32" s="111">
        <f t="shared" si="1"/>
        <v>2</v>
      </c>
      <c r="P32" s="17"/>
      <c r="Q32" s="59">
        <v>30</v>
      </c>
      <c r="R32" s="59">
        <v>3</v>
      </c>
      <c r="Z32" s="67"/>
      <c r="AA32" s="67"/>
      <c r="AB32" s="67"/>
      <c r="AC32" s="67"/>
    </row>
    <row r="33" spans="1:29" x14ac:dyDescent="0.3">
      <c r="A33" s="59">
        <v>31</v>
      </c>
      <c r="B33" s="3">
        <v>0.35416666666666702</v>
      </c>
      <c r="C33" s="2" t="s">
        <v>0</v>
      </c>
      <c r="D33" s="74" t="s">
        <v>279</v>
      </c>
      <c r="E33" s="204" t="s">
        <v>143</v>
      </c>
      <c r="F33" s="204" t="s">
        <v>235</v>
      </c>
      <c r="G33" s="210">
        <v>25</v>
      </c>
      <c r="H33" s="105">
        <v>19</v>
      </c>
      <c r="I33" s="204" t="s">
        <v>235</v>
      </c>
      <c r="J33" s="59">
        <f t="shared" si="2"/>
        <v>6</v>
      </c>
      <c r="K33" s="17"/>
      <c r="L33" s="139" t="s">
        <v>10</v>
      </c>
      <c r="M33" s="215" t="s">
        <v>140</v>
      </c>
      <c r="N33" s="111">
        <f t="shared" si="0"/>
        <v>0</v>
      </c>
      <c r="O33" s="111">
        <f t="shared" si="1"/>
        <v>3</v>
      </c>
      <c r="P33" s="17"/>
      <c r="Q33" s="59">
        <v>31</v>
      </c>
      <c r="R33" s="59">
        <v>3</v>
      </c>
      <c r="Z33" s="67"/>
      <c r="AA33" s="67"/>
      <c r="AB33" s="67"/>
      <c r="AC33" s="67"/>
    </row>
    <row r="34" spans="1:29" x14ac:dyDescent="0.3">
      <c r="A34" s="59">
        <v>32</v>
      </c>
      <c r="C34" s="2" t="s">
        <v>1</v>
      </c>
      <c r="D34" s="74" t="s">
        <v>279</v>
      </c>
      <c r="E34" s="204" t="s">
        <v>141</v>
      </c>
      <c r="F34" s="204" t="s">
        <v>130</v>
      </c>
      <c r="G34" s="210">
        <v>25</v>
      </c>
      <c r="H34" s="105">
        <v>16</v>
      </c>
      <c r="I34" s="204" t="s">
        <v>141</v>
      </c>
      <c r="J34" s="59">
        <f t="shared" si="2"/>
        <v>9</v>
      </c>
      <c r="K34" s="17"/>
      <c r="L34" s="139" t="s">
        <v>10</v>
      </c>
      <c r="M34" s="215" t="s">
        <v>135</v>
      </c>
      <c r="N34" s="111">
        <f t="shared" si="0"/>
        <v>0</v>
      </c>
      <c r="O34" s="111">
        <f t="shared" si="1"/>
        <v>3</v>
      </c>
      <c r="P34" s="17"/>
      <c r="Q34" s="59">
        <v>32</v>
      </c>
      <c r="R34" s="59">
        <v>3</v>
      </c>
      <c r="Z34" s="67"/>
      <c r="AA34" s="67"/>
      <c r="AB34" s="67"/>
      <c r="AC34" s="67"/>
    </row>
    <row r="35" spans="1:29" x14ac:dyDescent="0.3">
      <c r="A35" s="59">
        <v>33</v>
      </c>
      <c r="C35" s="2" t="s">
        <v>2</v>
      </c>
      <c r="D35" s="74" t="s">
        <v>283</v>
      </c>
      <c r="E35" s="204" t="s">
        <v>151</v>
      </c>
      <c r="F35" s="204" t="s">
        <v>150</v>
      </c>
      <c r="G35" s="210">
        <v>25</v>
      </c>
      <c r="H35" s="105">
        <v>20</v>
      </c>
      <c r="I35" s="204" t="s">
        <v>150</v>
      </c>
      <c r="J35" s="59">
        <f t="shared" si="2"/>
        <v>5</v>
      </c>
      <c r="P35" s="17"/>
      <c r="Z35" s="68"/>
      <c r="AA35" s="67"/>
      <c r="AB35" s="67"/>
      <c r="AC35" s="67"/>
    </row>
    <row r="36" spans="1:29" x14ac:dyDescent="0.3">
      <c r="A36" s="59">
        <v>34</v>
      </c>
      <c r="C36" s="2" t="s">
        <v>3</v>
      </c>
      <c r="D36" s="74" t="s">
        <v>283</v>
      </c>
      <c r="E36" s="204" t="s">
        <v>225</v>
      </c>
      <c r="F36" s="204" t="s">
        <v>416</v>
      </c>
      <c r="G36" s="210">
        <v>25</v>
      </c>
      <c r="H36" s="105">
        <v>11</v>
      </c>
      <c r="I36" s="204" t="s">
        <v>416</v>
      </c>
      <c r="J36" s="59">
        <f t="shared" si="2"/>
        <v>14</v>
      </c>
      <c r="Q36" s="68"/>
      <c r="Z36" s="107"/>
      <c r="AA36" s="67"/>
      <c r="AB36" s="67"/>
      <c r="AC36" s="67"/>
    </row>
    <row r="37" spans="1:29" x14ac:dyDescent="0.3">
      <c r="A37" s="59">
        <v>35</v>
      </c>
      <c r="C37" s="83" t="s">
        <v>4</v>
      </c>
      <c r="D37" s="74" t="s">
        <v>280</v>
      </c>
      <c r="E37" s="204" t="s">
        <v>138</v>
      </c>
      <c r="F37" s="204" t="s">
        <v>377</v>
      </c>
      <c r="G37" s="210">
        <v>25</v>
      </c>
      <c r="H37" s="104">
        <v>16</v>
      </c>
      <c r="I37" s="204" t="s">
        <v>377</v>
      </c>
      <c r="J37" s="59">
        <f t="shared" si="2"/>
        <v>9</v>
      </c>
      <c r="Q37" s="68"/>
      <c r="Z37" s="74"/>
      <c r="AA37" s="67"/>
      <c r="AB37" s="67"/>
      <c r="AC37" s="67"/>
    </row>
    <row r="38" spans="1:29" x14ac:dyDescent="0.3">
      <c r="A38" s="57">
        <v>36</v>
      </c>
      <c r="B38" s="57"/>
      <c r="C38" s="101" t="s">
        <v>5</v>
      </c>
      <c r="D38" s="75" t="s">
        <v>280</v>
      </c>
      <c r="E38" s="69" t="s">
        <v>139</v>
      </c>
      <c r="F38" s="69" t="s">
        <v>131</v>
      </c>
      <c r="G38" s="210">
        <v>25</v>
      </c>
      <c r="H38" s="104">
        <v>22</v>
      </c>
      <c r="I38" s="69" t="s">
        <v>139</v>
      </c>
      <c r="J38" s="59">
        <f t="shared" si="2"/>
        <v>3</v>
      </c>
      <c r="Q38" s="68"/>
      <c r="Z38" s="74"/>
      <c r="AA38" s="67"/>
      <c r="AB38" s="67"/>
      <c r="AC38" s="67"/>
    </row>
    <row r="39" spans="1:29" x14ac:dyDescent="0.3">
      <c r="A39" s="80">
        <v>37</v>
      </c>
      <c r="B39" s="81">
        <v>0.375</v>
      </c>
      <c r="C39" s="80" t="s">
        <v>0</v>
      </c>
      <c r="D39" s="234" t="s">
        <v>282</v>
      </c>
      <c r="E39" s="80" t="s">
        <v>236</v>
      </c>
      <c r="F39" s="80" t="s">
        <v>148</v>
      </c>
      <c r="G39" s="210">
        <v>25</v>
      </c>
      <c r="H39" s="105">
        <v>21</v>
      </c>
      <c r="I39" s="80" t="s">
        <v>236</v>
      </c>
      <c r="J39" s="59">
        <f t="shared" si="2"/>
        <v>4</v>
      </c>
      <c r="Q39" s="68"/>
      <c r="Z39" s="74"/>
      <c r="AA39" s="67"/>
      <c r="AB39" s="67"/>
      <c r="AC39" s="67"/>
    </row>
    <row r="40" spans="1:29" x14ac:dyDescent="0.3">
      <c r="A40" s="80">
        <v>38</v>
      </c>
      <c r="B40" s="80"/>
      <c r="C40" s="80" t="s">
        <v>1</v>
      </c>
      <c r="D40" s="234" t="s">
        <v>282</v>
      </c>
      <c r="E40" s="80" t="s">
        <v>134</v>
      </c>
      <c r="F40" s="80" t="s">
        <v>149</v>
      </c>
      <c r="G40" s="210">
        <v>25</v>
      </c>
      <c r="H40" s="105">
        <v>16</v>
      </c>
      <c r="I40" s="80" t="s">
        <v>149</v>
      </c>
      <c r="J40" s="59">
        <f t="shared" si="2"/>
        <v>9</v>
      </c>
      <c r="Q40" s="68"/>
      <c r="Z40" s="68"/>
      <c r="AA40" s="67"/>
      <c r="AB40" s="67"/>
      <c r="AC40" s="67"/>
    </row>
    <row r="41" spans="1:29" x14ac:dyDescent="0.3">
      <c r="A41" s="80">
        <v>39</v>
      </c>
      <c r="B41" s="80"/>
      <c r="C41" s="80" t="s">
        <v>2</v>
      </c>
      <c r="D41" s="234" t="s">
        <v>285</v>
      </c>
      <c r="E41" s="80" t="s">
        <v>217</v>
      </c>
      <c r="F41" s="80" t="s">
        <v>147</v>
      </c>
      <c r="G41" s="210">
        <v>25</v>
      </c>
      <c r="H41" s="104">
        <v>12</v>
      </c>
      <c r="I41" s="80" t="s">
        <v>217</v>
      </c>
      <c r="J41" s="59">
        <f t="shared" si="2"/>
        <v>13</v>
      </c>
      <c r="Q41" s="68"/>
      <c r="Z41" s="107"/>
      <c r="AA41" s="67"/>
      <c r="AB41" s="67"/>
      <c r="AC41" s="67"/>
    </row>
    <row r="42" spans="1:29" x14ac:dyDescent="0.3">
      <c r="A42" s="100">
        <v>40</v>
      </c>
      <c r="B42" s="100"/>
      <c r="C42" s="100" t="s">
        <v>3</v>
      </c>
      <c r="D42" s="102" t="s">
        <v>285</v>
      </c>
      <c r="E42" s="100" t="s">
        <v>140</v>
      </c>
      <c r="F42" s="100" t="s">
        <v>137</v>
      </c>
      <c r="G42" s="210">
        <v>25</v>
      </c>
      <c r="H42" s="104">
        <v>13</v>
      </c>
      <c r="I42" s="100" t="s">
        <v>137</v>
      </c>
      <c r="J42" s="59">
        <f t="shared" si="2"/>
        <v>12</v>
      </c>
      <c r="Q42" s="68"/>
      <c r="Z42" s="67"/>
      <c r="AA42" s="67"/>
      <c r="AB42" s="67"/>
      <c r="AC42" s="67"/>
    </row>
    <row r="43" spans="1:29" x14ac:dyDescent="0.3">
      <c r="A43" s="59">
        <v>41</v>
      </c>
      <c r="B43" s="3">
        <v>0.39583333333333298</v>
      </c>
      <c r="C43" s="2" t="s">
        <v>0</v>
      </c>
      <c r="D43" s="74" t="s">
        <v>281</v>
      </c>
      <c r="E43" s="202" t="s">
        <v>142</v>
      </c>
      <c r="F43" s="202" t="s">
        <v>375</v>
      </c>
      <c r="G43" s="210">
        <v>25</v>
      </c>
      <c r="H43" s="105">
        <v>19</v>
      </c>
      <c r="I43" s="204" t="s">
        <v>142</v>
      </c>
      <c r="J43" s="59">
        <f t="shared" si="2"/>
        <v>6</v>
      </c>
      <c r="Q43" s="68"/>
      <c r="Z43" s="67"/>
      <c r="AA43" s="67"/>
      <c r="AB43" s="67"/>
      <c r="AC43" s="67"/>
    </row>
    <row r="44" spans="1:29" x14ac:dyDescent="0.3">
      <c r="A44" s="59">
        <v>42</v>
      </c>
      <c r="C44" s="2" t="s">
        <v>1</v>
      </c>
      <c r="D44" s="74" t="s">
        <v>281</v>
      </c>
      <c r="E44" s="202" t="s">
        <v>376</v>
      </c>
      <c r="F44" s="202" t="s">
        <v>135</v>
      </c>
      <c r="G44" s="210">
        <v>26</v>
      </c>
      <c r="H44" s="105">
        <v>24</v>
      </c>
      <c r="I44" s="204" t="s">
        <v>376</v>
      </c>
      <c r="J44" s="59">
        <f t="shared" si="2"/>
        <v>2</v>
      </c>
      <c r="Q44" s="68"/>
      <c r="Z44" s="68"/>
      <c r="AA44" s="67"/>
      <c r="AB44" s="67"/>
      <c r="AC44" s="67"/>
    </row>
    <row r="45" spans="1:29" x14ac:dyDescent="0.3">
      <c r="A45" s="59">
        <v>43</v>
      </c>
      <c r="C45" s="2" t="s">
        <v>2</v>
      </c>
      <c r="D45" s="74" t="s">
        <v>278</v>
      </c>
      <c r="E45" s="204" t="s">
        <v>146</v>
      </c>
      <c r="F45" s="204" t="s">
        <v>136</v>
      </c>
      <c r="G45" s="210">
        <v>25</v>
      </c>
      <c r="H45" s="105">
        <v>23</v>
      </c>
      <c r="I45" s="204" t="s">
        <v>146</v>
      </c>
      <c r="J45" s="59">
        <f t="shared" si="2"/>
        <v>2</v>
      </c>
      <c r="Q45" s="68"/>
      <c r="Z45" s="107"/>
      <c r="AA45" s="67"/>
      <c r="AB45" s="67"/>
      <c r="AC45" s="67"/>
    </row>
    <row r="46" spans="1:29" x14ac:dyDescent="0.3">
      <c r="A46" s="57">
        <v>44</v>
      </c>
      <c r="B46" s="57"/>
      <c r="C46" s="103" t="s">
        <v>3</v>
      </c>
      <c r="D46" s="75" t="s">
        <v>278</v>
      </c>
      <c r="E46" s="69" t="s">
        <v>237</v>
      </c>
      <c r="F46" s="69" t="s">
        <v>128</v>
      </c>
      <c r="G46" s="210">
        <v>25</v>
      </c>
      <c r="H46" s="105">
        <v>19</v>
      </c>
      <c r="I46" s="204" t="s">
        <v>237</v>
      </c>
      <c r="J46" s="59">
        <f t="shared" si="2"/>
        <v>6</v>
      </c>
      <c r="Q46" s="68"/>
      <c r="Z46" s="74"/>
      <c r="AA46" s="67"/>
      <c r="AB46" s="67"/>
      <c r="AC46" s="67"/>
    </row>
    <row r="47" spans="1:29" x14ac:dyDescent="0.3">
      <c r="A47" s="80">
        <v>45</v>
      </c>
      <c r="B47" s="81">
        <v>0.41666666666666669</v>
      </c>
      <c r="C47" s="80" t="s">
        <v>0</v>
      </c>
      <c r="D47" s="234" t="s">
        <v>285</v>
      </c>
      <c r="E47" s="80" t="s">
        <v>137</v>
      </c>
      <c r="F47" s="80" t="s">
        <v>217</v>
      </c>
      <c r="G47" s="210">
        <v>25</v>
      </c>
      <c r="H47" s="105">
        <v>23</v>
      </c>
      <c r="I47" s="80" t="s">
        <v>217</v>
      </c>
      <c r="J47" s="59">
        <f t="shared" si="2"/>
        <v>2</v>
      </c>
      <c r="Q47" s="68"/>
      <c r="Z47" s="67"/>
      <c r="AA47" s="67"/>
      <c r="AB47" s="67"/>
      <c r="AC47" s="67"/>
    </row>
    <row r="48" spans="1:29" x14ac:dyDescent="0.3">
      <c r="A48" s="80">
        <v>46</v>
      </c>
      <c r="B48" s="80"/>
      <c r="C48" s="80" t="s">
        <v>1</v>
      </c>
      <c r="D48" s="234" t="s">
        <v>285</v>
      </c>
      <c r="E48" s="80" t="s">
        <v>140</v>
      </c>
      <c r="F48" s="80" t="s">
        <v>147</v>
      </c>
      <c r="G48" s="210">
        <v>25</v>
      </c>
      <c r="H48" s="105">
        <v>17</v>
      </c>
      <c r="I48" s="80" t="s">
        <v>147</v>
      </c>
      <c r="J48" s="59">
        <f t="shared" si="2"/>
        <v>8</v>
      </c>
      <c r="Q48" s="68"/>
      <c r="Z48" s="68"/>
      <c r="AA48" s="67"/>
      <c r="AB48" s="67"/>
      <c r="AC48" s="67"/>
    </row>
    <row r="49" spans="1:29" x14ac:dyDescent="0.3">
      <c r="A49" s="80">
        <v>47</v>
      </c>
      <c r="B49" s="80"/>
      <c r="C49" s="80" t="s">
        <v>2</v>
      </c>
      <c r="D49" s="234" t="s">
        <v>282</v>
      </c>
      <c r="E49" s="80" t="s">
        <v>148</v>
      </c>
      <c r="F49" s="80" t="s">
        <v>134</v>
      </c>
      <c r="G49" s="210">
        <v>27</v>
      </c>
      <c r="H49" s="105">
        <v>25</v>
      </c>
      <c r="I49" s="80" t="s">
        <v>134</v>
      </c>
      <c r="J49" s="59">
        <f t="shared" si="2"/>
        <v>2</v>
      </c>
      <c r="Q49" s="68"/>
      <c r="Z49" s="67"/>
      <c r="AA49" s="67"/>
      <c r="AB49" s="67"/>
      <c r="AC49" s="67"/>
    </row>
    <row r="50" spans="1:29" x14ac:dyDescent="0.3">
      <c r="A50" s="100">
        <v>48</v>
      </c>
      <c r="B50" s="100"/>
      <c r="C50" s="100" t="s">
        <v>3</v>
      </c>
      <c r="D50" s="102" t="s">
        <v>282</v>
      </c>
      <c r="E50" s="100" t="s">
        <v>236</v>
      </c>
      <c r="F50" s="100" t="s">
        <v>149</v>
      </c>
      <c r="G50" s="210">
        <v>25</v>
      </c>
      <c r="H50" s="208">
        <v>21</v>
      </c>
      <c r="I50" s="100" t="s">
        <v>149</v>
      </c>
      <c r="J50" s="59">
        <f t="shared" si="2"/>
        <v>4</v>
      </c>
      <c r="Q50" s="68"/>
      <c r="Z50" s="107"/>
      <c r="AA50" s="67"/>
      <c r="AB50" s="67"/>
      <c r="AC50" s="67"/>
    </row>
    <row r="51" spans="1:29" x14ac:dyDescent="0.3">
      <c r="D51" s="67"/>
      <c r="E51" s="68"/>
      <c r="F51" s="68"/>
      <c r="H51" s="68"/>
      <c r="I51" s="68"/>
      <c r="Q51" s="68"/>
      <c r="Z51" s="74"/>
      <c r="AA51" s="67"/>
      <c r="AB51" s="67"/>
      <c r="AC51" s="67"/>
    </row>
    <row r="52" spans="1:29" x14ac:dyDescent="0.3">
      <c r="D52" s="66"/>
      <c r="H52" s="68"/>
      <c r="I52" s="68"/>
      <c r="J52" s="68"/>
      <c r="Q52" s="68"/>
      <c r="Z52" s="67"/>
      <c r="AA52" s="67"/>
      <c r="AB52" s="67"/>
      <c r="AC52" s="67"/>
    </row>
    <row r="53" spans="1:29" x14ac:dyDescent="0.3">
      <c r="H53" s="68"/>
      <c r="J53" s="68"/>
      <c r="Q53" s="68"/>
      <c r="Z53" s="67"/>
      <c r="AA53" s="67"/>
      <c r="AB53" s="67"/>
      <c r="AC53" s="67"/>
    </row>
    <row r="54" spans="1:29" x14ac:dyDescent="0.3">
      <c r="D54" s="79"/>
      <c r="E54" s="68"/>
      <c r="F54" s="68"/>
      <c r="H54" s="68"/>
      <c r="I54" s="68"/>
      <c r="J54" s="68"/>
      <c r="K54" s="67"/>
      <c r="L54" s="67"/>
      <c r="M54" s="67"/>
      <c r="N54" s="67"/>
      <c r="O54" s="67"/>
      <c r="P54" s="67"/>
      <c r="Q54" s="68"/>
    </row>
    <row r="55" spans="1:29" x14ac:dyDescent="0.3">
      <c r="D55" s="79"/>
      <c r="E55" s="68"/>
      <c r="F55" s="68"/>
      <c r="H55" s="68"/>
      <c r="I55" s="68"/>
      <c r="J55" s="68"/>
      <c r="K55" s="67"/>
      <c r="L55" s="67"/>
      <c r="M55" s="67"/>
      <c r="N55" s="67"/>
      <c r="O55" s="67"/>
      <c r="P55" s="67"/>
      <c r="Q55" s="68"/>
    </row>
    <row r="56" spans="1:29" x14ac:dyDescent="0.3">
      <c r="D56" s="68"/>
      <c r="E56" s="68"/>
      <c r="F56" s="68"/>
      <c r="H56" s="68"/>
      <c r="I56" s="68"/>
      <c r="J56" s="68"/>
      <c r="K56" s="67"/>
      <c r="L56" s="67"/>
      <c r="M56" s="67"/>
      <c r="N56" s="67"/>
      <c r="O56" s="67"/>
      <c r="P56" s="67"/>
      <c r="Q56" s="68"/>
    </row>
    <row r="57" spans="1:29" x14ac:dyDescent="0.3">
      <c r="D57" s="68"/>
      <c r="E57" s="68"/>
      <c r="F57" s="68"/>
      <c r="H57" s="68"/>
      <c r="I57" s="68"/>
      <c r="J57" s="68"/>
      <c r="K57" s="67"/>
      <c r="L57" s="67"/>
      <c r="M57" s="67"/>
      <c r="N57" s="67"/>
      <c r="O57" s="67"/>
      <c r="P57" s="67"/>
      <c r="Q57" s="68"/>
    </row>
    <row r="58" spans="1:29" x14ac:dyDescent="0.3">
      <c r="D58" s="68"/>
      <c r="E58" s="68"/>
      <c r="F58" s="68"/>
      <c r="H58" s="68"/>
      <c r="I58" s="68"/>
      <c r="J58" s="68"/>
      <c r="K58" s="67"/>
      <c r="L58" s="67"/>
      <c r="M58" s="67"/>
      <c r="N58" s="67"/>
      <c r="O58" s="67"/>
      <c r="P58" s="67"/>
      <c r="Q58" s="68"/>
    </row>
    <row r="59" spans="1:29" x14ac:dyDescent="0.3">
      <c r="D59" s="68"/>
      <c r="E59" s="68"/>
      <c r="F59" s="68"/>
      <c r="H59" s="68"/>
      <c r="I59" s="68"/>
      <c r="J59" s="68"/>
      <c r="K59" s="67"/>
      <c r="L59" s="67"/>
      <c r="M59" s="67"/>
      <c r="N59" s="67"/>
      <c r="O59" s="67"/>
      <c r="P59" s="67"/>
      <c r="Q59" s="68"/>
    </row>
    <row r="60" spans="1:29" x14ac:dyDescent="0.3">
      <c r="D60" s="68"/>
      <c r="E60" s="68"/>
      <c r="F60" s="68"/>
      <c r="H60" s="68"/>
      <c r="I60" s="68"/>
      <c r="J60" s="68"/>
      <c r="K60" s="67"/>
      <c r="L60" s="67"/>
      <c r="M60" s="67"/>
      <c r="N60" s="67"/>
      <c r="O60" s="67"/>
      <c r="P60" s="67"/>
      <c r="Q60" s="68"/>
    </row>
    <row r="61" spans="1:29" x14ac:dyDescent="0.3">
      <c r="D61" s="68"/>
      <c r="E61" s="68"/>
      <c r="F61" s="68"/>
      <c r="H61" s="68"/>
      <c r="I61" s="68"/>
      <c r="J61" s="68"/>
      <c r="K61" s="67"/>
      <c r="L61" s="67"/>
      <c r="M61" s="67"/>
      <c r="N61" s="67"/>
      <c r="O61" s="67"/>
      <c r="P61" s="67"/>
      <c r="Q61" s="68"/>
    </row>
    <row r="62" spans="1:29" x14ac:dyDescent="0.3">
      <c r="D62" s="68"/>
      <c r="E62" s="68"/>
      <c r="F62" s="68"/>
      <c r="H62" s="68"/>
      <c r="I62" s="68"/>
      <c r="J62" s="68"/>
      <c r="K62" s="67"/>
      <c r="L62" s="67"/>
      <c r="M62" s="67"/>
      <c r="N62" s="67"/>
      <c r="O62" s="67"/>
      <c r="P62" s="67"/>
      <c r="Q62" s="68"/>
    </row>
    <row r="63" spans="1:29" x14ac:dyDescent="0.3">
      <c r="D63" s="68"/>
      <c r="E63" s="68"/>
      <c r="F63" s="68"/>
      <c r="H63" s="68"/>
      <c r="I63" s="68"/>
      <c r="J63" s="68"/>
      <c r="K63" s="67"/>
      <c r="L63" s="67"/>
      <c r="M63" s="67"/>
      <c r="N63" s="67"/>
      <c r="O63" s="67"/>
      <c r="P63" s="67"/>
      <c r="Q63" s="68"/>
    </row>
    <row r="64" spans="1:29" x14ac:dyDescent="0.3">
      <c r="D64" s="68"/>
      <c r="E64" s="68"/>
      <c r="F64" s="68"/>
      <c r="H64" s="68"/>
      <c r="I64" s="68"/>
      <c r="J64" s="68"/>
      <c r="K64" s="67"/>
      <c r="L64" s="67"/>
      <c r="M64" s="67"/>
      <c r="N64" s="67"/>
      <c r="O64" s="67"/>
      <c r="P64" s="67"/>
      <c r="Q64" s="68"/>
    </row>
    <row r="65" spans="4:17" x14ac:dyDescent="0.3">
      <c r="D65" s="68"/>
      <c r="E65" s="68"/>
      <c r="F65" s="68"/>
      <c r="H65" s="68"/>
      <c r="I65" s="68"/>
      <c r="J65" s="68"/>
      <c r="K65" s="67"/>
      <c r="L65" s="67"/>
      <c r="M65" s="67"/>
      <c r="N65" s="67"/>
      <c r="O65" s="67"/>
      <c r="P65" s="67"/>
      <c r="Q65" s="68"/>
    </row>
    <row r="66" spans="4:17" x14ac:dyDescent="0.3">
      <c r="D66" s="68"/>
      <c r="E66" s="68"/>
      <c r="F66" s="68"/>
      <c r="H66" s="68"/>
      <c r="I66" s="68"/>
      <c r="J66" s="68"/>
      <c r="K66" s="67"/>
      <c r="L66" s="67"/>
      <c r="M66" s="67"/>
      <c r="N66" s="67"/>
      <c r="O66" s="67"/>
      <c r="P66" s="67"/>
      <c r="Q66" s="68"/>
    </row>
    <row r="67" spans="4:17" x14ac:dyDescent="0.3">
      <c r="D67" s="68"/>
      <c r="E67" s="68"/>
      <c r="F67" s="68"/>
      <c r="H67" s="68"/>
      <c r="I67" s="68"/>
      <c r="J67" s="68"/>
      <c r="K67" s="67"/>
      <c r="L67" s="67"/>
      <c r="M67" s="67"/>
      <c r="N67" s="67"/>
      <c r="O67" s="67"/>
      <c r="P67" s="67"/>
      <c r="Q67" s="68"/>
    </row>
    <row r="68" spans="4:17" x14ac:dyDescent="0.3">
      <c r="D68" s="68"/>
      <c r="E68" s="68"/>
      <c r="F68" s="68"/>
      <c r="H68" s="68"/>
      <c r="I68" s="68"/>
      <c r="J68" s="68"/>
      <c r="K68" s="67"/>
      <c r="L68" s="67"/>
      <c r="M68" s="67"/>
      <c r="N68" s="67"/>
      <c r="O68" s="67"/>
      <c r="P68" s="67"/>
      <c r="Q68" s="68"/>
    </row>
    <row r="69" spans="4:17" x14ac:dyDescent="0.3">
      <c r="H69" s="68"/>
      <c r="I69" s="68"/>
      <c r="J69" s="68"/>
      <c r="K69" s="67"/>
      <c r="L69" s="67"/>
      <c r="M69" s="67"/>
      <c r="N69" s="67"/>
      <c r="O69" s="67"/>
      <c r="P69" s="67"/>
      <c r="Q69" s="68"/>
    </row>
    <row r="70" spans="4:17" x14ac:dyDescent="0.3">
      <c r="H70" s="68"/>
      <c r="I70" s="68"/>
      <c r="J70" s="68"/>
      <c r="K70" s="67"/>
      <c r="L70" s="67"/>
      <c r="M70" s="67"/>
      <c r="N70" s="67"/>
      <c r="O70" s="67"/>
      <c r="P70" s="67"/>
      <c r="Q70" s="68"/>
    </row>
    <row r="71" spans="4:17" x14ac:dyDescent="0.3">
      <c r="H71" s="68"/>
      <c r="I71" s="68"/>
      <c r="J71" s="68"/>
      <c r="K71" s="67"/>
      <c r="L71" s="67"/>
      <c r="M71" s="67"/>
      <c r="N71" s="67"/>
      <c r="O71" s="67"/>
      <c r="P71" s="67"/>
      <c r="Q71" s="68"/>
    </row>
    <row r="72" spans="4:17" x14ac:dyDescent="0.3">
      <c r="H72" s="68"/>
      <c r="I72" s="68"/>
      <c r="J72" s="68"/>
      <c r="K72" s="67"/>
      <c r="L72" s="67"/>
      <c r="M72" s="67"/>
      <c r="N72" s="67"/>
      <c r="O72" s="67"/>
      <c r="P72" s="67"/>
      <c r="Q72" s="68"/>
    </row>
    <row r="73" spans="4:17" x14ac:dyDescent="0.3">
      <c r="H73" s="68"/>
      <c r="I73" s="68"/>
      <c r="J73" s="68"/>
      <c r="K73" s="67"/>
      <c r="L73" s="67"/>
      <c r="M73" s="67"/>
      <c r="N73" s="67"/>
      <c r="O73" s="67"/>
      <c r="P73" s="67"/>
      <c r="Q73" s="68"/>
    </row>
    <row r="74" spans="4:17" x14ac:dyDescent="0.3">
      <c r="H74" s="68"/>
      <c r="I74" s="68"/>
      <c r="J74" s="68"/>
      <c r="K74" s="67"/>
      <c r="L74" s="67"/>
      <c r="M74" s="67"/>
      <c r="N74" s="67"/>
      <c r="O74" s="67"/>
      <c r="P74" s="67"/>
      <c r="Q74" s="68"/>
    </row>
    <row r="75" spans="4:17" x14ac:dyDescent="0.3">
      <c r="H75" s="68"/>
      <c r="I75" s="68"/>
      <c r="J75" s="68"/>
      <c r="K75" s="67"/>
      <c r="L75" s="67"/>
      <c r="M75" s="67"/>
      <c r="N75" s="67"/>
      <c r="O75" s="67"/>
      <c r="P75" s="67"/>
      <c r="Q75" s="68"/>
    </row>
    <row r="76" spans="4:17" x14ac:dyDescent="0.3">
      <c r="H76" s="68"/>
      <c r="I76" s="68"/>
      <c r="J76" s="68"/>
      <c r="K76" s="67"/>
      <c r="L76" s="67"/>
      <c r="M76" s="67"/>
      <c r="N76" s="67"/>
      <c r="O76" s="67"/>
      <c r="P76" s="67"/>
      <c r="Q76" s="68"/>
    </row>
    <row r="77" spans="4:17" x14ac:dyDescent="0.3">
      <c r="H77" s="68"/>
      <c r="I77" s="68"/>
      <c r="J77" s="68"/>
      <c r="K77" s="67"/>
      <c r="L77" s="67"/>
      <c r="M77" s="67"/>
      <c r="N77" s="67"/>
      <c r="O77" s="67"/>
      <c r="P77" s="67"/>
      <c r="Q77" s="68"/>
    </row>
    <row r="78" spans="4:17" x14ac:dyDescent="0.3">
      <c r="H78" s="68"/>
      <c r="I78" s="68"/>
      <c r="J78" s="68"/>
      <c r="K78" s="67"/>
      <c r="L78" s="67"/>
      <c r="M78" s="67"/>
      <c r="N78" s="67"/>
      <c r="O78" s="67"/>
      <c r="P78" s="67"/>
      <c r="Q78" s="68"/>
    </row>
    <row r="79" spans="4:17" x14ac:dyDescent="0.3">
      <c r="H79" s="68"/>
      <c r="I79" s="68"/>
      <c r="J79" s="68"/>
      <c r="K79" s="67"/>
      <c r="L79" s="67"/>
      <c r="M79" s="67"/>
      <c r="N79" s="67"/>
      <c r="O79" s="67"/>
      <c r="P79" s="67"/>
      <c r="Q79" s="68"/>
    </row>
    <row r="80" spans="4:17" x14ac:dyDescent="0.3">
      <c r="H80" s="68"/>
      <c r="I80" s="68"/>
      <c r="J80" s="68"/>
      <c r="K80" s="67"/>
      <c r="L80" s="67"/>
      <c r="M80" s="67"/>
      <c r="N80" s="67"/>
      <c r="O80" s="67"/>
      <c r="P80" s="67"/>
      <c r="Q80" s="68"/>
    </row>
    <row r="81" spans="8:17" x14ac:dyDescent="0.3">
      <c r="H81" s="68"/>
      <c r="I81" s="68"/>
      <c r="J81" s="68"/>
      <c r="K81" s="67"/>
      <c r="L81" s="67"/>
      <c r="M81" s="67"/>
      <c r="N81" s="67"/>
      <c r="O81" s="67"/>
      <c r="P81" s="67"/>
      <c r="Q81" s="68"/>
    </row>
    <row r="82" spans="8:17" x14ac:dyDescent="0.3">
      <c r="H82" s="68"/>
      <c r="I82" s="68"/>
      <c r="J82" s="68"/>
      <c r="K82" s="67"/>
      <c r="L82" s="67"/>
      <c r="M82" s="67"/>
      <c r="N82" s="67"/>
      <c r="O82" s="67"/>
      <c r="P82" s="67"/>
      <c r="Q82" s="68"/>
    </row>
    <row r="83" spans="8:17" x14ac:dyDescent="0.3">
      <c r="H83" s="68"/>
      <c r="I83" s="68"/>
      <c r="J83" s="68"/>
      <c r="K83" s="67"/>
      <c r="L83" s="67"/>
      <c r="M83" s="67"/>
      <c r="N83" s="67"/>
      <c r="O83" s="67"/>
      <c r="P83" s="67"/>
      <c r="Q83" s="68"/>
    </row>
    <row r="84" spans="8:17" x14ac:dyDescent="0.3">
      <c r="H84" s="68"/>
      <c r="I84" s="68"/>
      <c r="J84" s="68"/>
      <c r="K84" s="67"/>
      <c r="L84" s="67"/>
      <c r="M84" s="67"/>
      <c r="N84" s="67"/>
      <c r="O84" s="67"/>
      <c r="P84" s="67"/>
      <c r="Q84" s="68"/>
    </row>
    <row r="85" spans="8:17" x14ac:dyDescent="0.3">
      <c r="H85" s="68"/>
      <c r="I85" s="68"/>
      <c r="J85" s="68"/>
      <c r="K85" s="67"/>
      <c r="L85" s="67"/>
      <c r="M85" s="67"/>
      <c r="N85" s="67"/>
      <c r="O85" s="67"/>
      <c r="P85" s="67"/>
      <c r="Q85" s="68"/>
    </row>
    <row r="86" spans="8:17" x14ac:dyDescent="0.3">
      <c r="H86" s="68"/>
      <c r="I86" s="68"/>
      <c r="J86" s="68"/>
      <c r="K86" s="67"/>
      <c r="L86" s="67"/>
      <c r="M86" s="67"/>
      <c r="N86" s="67"/>
      <c r="O86" s="67"/>
      <c r="P86" s="67"/>
      <c r="Q86" s="68"/>
    </row>
    <row r="87" spans="8:17" x14ac:dyDescent="0.3">
      <c r="H87" s="68"/>
      <c r="I87" s="68"/>
      <c r="J87" s="68"/>
      <c r="K87" s="67"/>
      <c r="L87" s="67"/>
      <c r="M87" s="67"/>
      <c r="N87" s="67"/>
      <c r="O87" s="67"/>
      <c r="P87" s="67"/>
      <c r="Q87" s="68"/>
    </row>
    <row r="88" spans="8:17" x14ac:dyDescent="0.3">
      <c r="H88" s="68"/>
      <c r="I88" s="68"/>
      <c r="J88" s="68"/>
      <c r="K88" s="67"/>
      <c r="L88" s="67"/>
      <c r="M88" s="67"/>
      <c r="N88" s="67"/>
      <c r="O88" s="67"/>
      <c r="P88" s="67"/>
      <c r="Q88" s="68"/>
    </row>
    <row r="89" spans="8:17" x14ac:dyDescent="0.3">
      <c r="H89" s="68"/>
      <c r="I89" s="68"/>
      <c r="J89" s="68"/>
      <c r="K89" s="67"/>
      <c r="L89" s="67"/>
      <c r="M89" s="67"/>
      <c r="N89" s="67"/>
      <c r="O89" s="67"/>
      <c r="P89" s="67"/>
      <c r="Q89" s="68"/>
    </row>
    <row r="90" spans="8:17" x14ac:dyDescent="0.3">
      <c r="H90" s="68"/>
      <c r="I90" s="68"/>
      <c r="J90" s="68"/>
      <c r="K90" s="67"/>
      <c r="L90" s="67"/>
      <c r="M90" s="67"/>
      <c r="N90" s="67"/>
      <c r="O90" s="67"/>
      <c r="P90" s="67"/>
      <c r="Q90" s="68"/>
    </row>
    <row r="91" spans="8:17" x14ac:dyDescent="0.3">
      <c r="H91" s="68"/>
      <c r="I91" s="68"/>
      <c r="J91" s="68"/>
      <c r="K91" s="67"/>
      <c r="L91" s="67"/>
      <c r="M91" s="67"/>
      <c r="N91" s="67"/>
      <c r="O91" s="67"/>
      <c r="P91" s="67"/>
      <c r="Q91" s="68"/>
    </row>
    <row r="92" spans="8:17" x14ac:dyDescent="0.3">
      <c r="H92" s="68"/>
      <c r="I92" s="68"/>
      <c r="J92" s="68"/>
      <c r="K92" s="67"/>
      <c r="L92" s="67"/>
      <c r="M92" s="67"/>
      <c r="N92" s="67"/>
      <c r="O92" s="67"/>
      <c r="P92" s="67"/>
      <c r="Q92" s="68"/>
    </row>
    <row r="93" spans="8:17" x14ac:dyDescent="0.3">
      <c r="H93" s="68"/>
      <c r="I93" s="68"/>
      <c r="J93" s="68"/>
      <c r="K93" s="67"/>
      <c r="L93" s="67"/>
      <c r="M93" s="67"/>
      <c r="N93" s="67"/>
      <c r="O93" s="67"/>
      <c r="P93" s="67"/>
      <c r="Q93" s="68"/>
    </row>
    <row r="94" spans="8:17" x14ac:dyDescent="0.3">
      <c r="H94" s="68"/>
      <c r="I94" s="68"/>
      <c r="J94" s="68"/>
      <c r="K94" s="67"/>
      <c r="L94" s="67"/>
      <c r="M94" s="67"/>
      <c r="N94" s="67"/>
      <c r="O94" s="67"/>
      <c r="P94" s="67"/>
      <c r="Q94" s="68"/>
    </row>
    <row r="95" spans="8:17" x14ac:dyDescent="0.3">
      <c r="H95" s="68"/>
      <c r="I95" s="68"/>
      <c r="J95" s="68"/>
      <c r="Q95" s="68"/>
    </row>
    <row r="96" spans="8:17" x14ac:dyDescent="0.3">
      <c r="H96" s="68"/>
      <c r="I96" s="68"/>
      <c r="J96" s="68"/>
      <c r="Q96" s="68"/>
    </row>
  </sheetData>
  <sortState xmlns:xlrd2="http://schemas.microsoft.com/office/spreadsheetml/2017/richdata2" ref="M27:O34">
    <sortCondition descending="1" ref="N27:N34"/>
  </sortState>
  <mergeCells count="1">
    <mergeCell ref="G1:H1"/>
  </mergeCells>
  <pageMargins left="0.2" right="0.2" top="0.75" bottom="0.25" header="0.3" footer="0.3"/>
  <pageSetup scale="8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R50"/>
  <sheetViews>
    <sheetView workbookViewId="0"/>
  </sheetViews>
  <sheetFormatPr defaultRowHeight="14.4" x14ac:dyDescent="0.3"/>
  <cols>
    <col min="1" max="1" width="9.88671875" customWidth="1"/>
    <col min="2" max="2" width="7.109375" customWidth="1"/>
    <col min="6" max="6" width="9.33203125" customWidth="1"/>
    <col min="16" max="16" width="11" customWidth="1"/>
  </cols>
  <sheetData>
    <row r="1" spans="1:18" ht="18" x14ac:dyDescent="0.35">
      <c r="A1" s="54" t="s">
        <v>22</v>
      </c>
      <c r="B1" s="54" t="s">
        <v>42</v>
      </c>
      <c r="K1" s="54" t="s">
        <v>34</v>
      </c>
      <c r="L1" s="55"/>
      <c r="M1" s="56" t="s">
        <v>43</v>
      </c>
      <c r="N1" s="55"/>
      <c r="O1" s="55"/>
    </row>
    <row r="2" spans="1:18" x14ac:dyDescent="0.3">
      <c r="A2" s="4" t="s">
        <v>29</v>
      </c>
      <c r="B2" s="4" t="s">
        <v>30</v>
      </c>
      <c r="C2" s="4" t="s">
        <v>31</v>
      </c>
      <c r="M2" t="s">
        <v>55</v>
      </c>
    </row>
    <row r="3" spans="1:18" x14ac:dyDescent="0.3">
      <c r="A3">
        <v>1</v>
      </c>
      <c r="B3" s="3">
        <v>0.25</v>
      </c>
      <c r="C3" s="2" t="s">
        <v>0</v>
      </c>
      <c r="E3" s="4" t="s">
        <v>6</v>
      </c>
      <c r="N3" s="59" t="s">
        <v>118</v>
      </c>
    </row>
    <row r="4" spans="1:18" x14ac:dyDescent="0.3">
      <c r="A4">
        <v>2</v>
      </c>
      <c r="C4" s="2" t="s">
        <v>1</v>
      </c>
      <c r="E4" t="s">
        <v>44</v>
      </c>
      <c r="K4">
        <v>1</v>
      </c>
      <c r="L4">
        <v>6</v>
      </c>
      <c r="M4" s="2" t="s">
        <v>0</v>
      </c>
    </row>
    <row r="5" spans="1:18" x14ac:dyDescent="0.3">
      <c r="A5">
        <v>3</v>
      </c>
      <c r="C5" s="2" t="s">
        <v>2</v>
      </c>
      <c r="E5" t="s">
        <v>38</v>
      </c>
      <c r="K5">
        <v>2</v>
      </c>
      <c r="M5" s="2" t="s">
        <v>1</v>
      </c>
      <c r="O5" s="59" t="s">
        <v>117</v>
      </c>
      <c r="P5" s="59" t="s">
        <v>119</v>
      </c>
      <c r="Q5" t="s">
        <v>35</v>
      </c>
      <c r="R5" t="s">
        <v>18</v>
      </c>
    </row>
    <row r="6" spans="1:18" x14ac:dyDescent="0.3">
      <c r="A6">
        <v>4</v>
      </c>
      <c r="C6" s="2" t="s">
        <v>3</v>
      </c>
      <c r="E6" s="53">
        <f>(32*3)/2</f>
        <v>48</v>
      </c>
      <c r="H6" s="4" t="s">
        <v>33</v>
      </c>
      <c r="K6">
        <v>3</v>
      </c>
      <c r="L6" s="3">
        <v>0.27083333333333331</v>
      </c>
      <c r="M6" s="2" t="s">
        <v>0</v>
      </c>
      <c r="O6" t="s">
        <v>17</v>
      </c>
      <c r="P6" t="s">
        <v>17</v>
      </c>
      <c r="Q6" t="s">
        <v>17</v>
      </c>
      <c r="R6" t="s">
        <v>17</v>
      </c>
    </row>
    <row r="7" spans="1:18" x14ac:dyDescent="0.3">
      <c r="A7">
        <v>5</v>
      </c>
      <c r="C7" s="20" t="s">
        <v>4</v>
      </c>
      <c r="K7">
        <v>4</v>
      </c>
      <c r="M7" s="2" t="s">
        <v>1</v>
      </c>
      <c r="O7" t="s">
        <v>16</v>
      </c>
      <c r="P7" t="s">
        <v>16</v>
      </c>
      <c r="Q7" t="s">
        <v>16</v>
      </c>
      <c r="R7" t="s">
        <v>16</v>
      </c>
    </row>
    <row r="8" spans="1:18" x14ac:dyDescent="0.3">
      <c r="A8">
        <v>6</v>
      </c>
      <c r="C8" s="20" t="s">
        <v>5</v>
      </c>
      <c r="K8">
        <v>5</v>
      </c>
      <c r="L8">
        <v>7</v>
      </c>
      <c r="M8" s="2" t="s">
        <v>0</v>
      </c>
    </row>
    <row r="9" spans="1:18" x14ac:dyDescent="0.3">
      <c r="A9">
        <v>7</v>
      </c>
      <c r="B9" s="3">
        <v>0.27083333333333331</v>
      </c>
      <c r="C9" s="2" t="s">
        <v>0</v>
      </c>
      <c r="E9" t="s">
        <v>41</v>
      </c>
      <c r="K9">
        <v>6</v>
      </c>
      <c r="M9" s="2" t="s">
        <v>1</v>
      </c>
      <c r="O9" s="4" t="s">
        <v>50</v>
      </c>
    </row>
    <row r="10" spans="1:18" x14ac:dyDescent="0.3">
      <c r="A10">
        <v>8</v>
      </c>
      <c r="C10" s="2" t="s">
        <v>1</v>
      </c>
      <c r="E10" t="s">
        <v>48</v>
      </c>
      <c r="K10">
        <v>7</v>
      </c>
      <c r="L10" s="3">
        <v>0.3125</v>
      </c>
      <c r="M10" s="2" t="s">
        <v>0</v>
      </c>
      <c r="O10" t="s">
        <v>15</v>
      </c>
      <c r="Q10" t="s">
        <v>32</v>
      </c>
    </row>
    <row r="11" spans="1:18" x14ac:dyDescent="0.3">
      <c r="A11">
        <v>9</v>
      </c>
      <c r="C11" s="2" t="s">
        <v>2</v>
      </c>
      <c r="E11" t="s">
        <v>49</v>
      </c>
      <c r="K11">
        <v>8</v>
      </c>
      <c r="M11" s="2" t="s">
        <v>1</v>
      </c>
      <c r="O11" t="s">
        <v>39</v>
      </c>
      <c r="Q11" s="4" t="s">
        <v>53</v>
      </c>
    </row>
    <row r="12" spans="1:18" x14ac:dyDescent="0.3">
      <c r="A12">
        <v>10</v>
      </c>
      <c r="C12" s="2" t="s">
        <v>3</v>
      </c>
      <c r="E12" t="s">
        <v>36</v>
      </c>
      <c r="K12">
        <v>9</v>
      </c>
      <c r="L12">
        <v>8</v>
      </c>
      <c r="M12" s="2" t="s">
        <v>0</v>
      </c>
      <c r="O12" s="53">
        <f>(8*4)/2</f>
        <v>16</v>
      </c>
    </row>
    <row r="13" spans="1:18" x14ac:dyDescent="0.3">
      <c r="A13">
        <v>11</v>
      </c>
      <c r="C13" s="20" t="s">
        <v>4</v>
      </c>
      <c r="E13" t="s">
        <v>37</v>
      </c>
      <c r="K13">
        <v>10</v>
      </c>
      <c r="M13" s="2" t="s">
        <v>1</v>
      </c>
      <c r="O13" t="s">
        <v>54</v>
      </c>
    </row>
    <row r="14" spans="1:18" x14ac:dyDescent="0.3">
      <c r="A14">
        <v>12</v>
      </c>
      <c r="C14" s="20" t="s">
        <v>5</v>
      </c>
      <c r="K14">
        <v>11</v>
      </c>
      <c r="L14" s="3">
        <v>0.35416666666666669</v>
      </c>
      <c r="M14" s="2" t="s">
        <v>0</v>
      </c>
    </row>
    <row r="15" spans="1:18" x14ac:dyDescent="0.3">
      <c r="A15">
        <v>13</v>
      </c>
      <c r="B15" s="3">
        <v>0.29166666666666702</v>
      </c>
      <c r="C15" s="2" t="s">
        <v>0</v>
      </c>
      <c r="E15" t="s">
        <v>51</v>
      </c>
      <c r="K15">
        <v>12</v>
      </c>
      <c r="M15" s="2" t="s">
        <v>1</v>
      </c>
      <c r="O15" t="s">
        <v>40</v>
      </c>
    </row>
    <row r="16" spans="1:18" x14ac:dyDescent="0.3">
      <c r="A16">
        <v>14</v>
      </c>
      <c r="C16" s="2" t="s">
        <v>1</v>
      </c>
      <c r="K16">
        <v>13</v>
      </c>
      <c r="L16">
        <v>9</v>
      </c>
      <c r="M16" s="2" t="s">
        <v>0</v>
      </c>
    </row>
    <row r="17" spans="1:13" x14ac:dyDescent="0.3">
      <c r="A17">
        <v>15</v>
      </c>
      <c r="C17" s="2" t="s">
        <v>2</v>
      </c>
      <c r="K17">
        <v>14</v>
      </c>
      <c r="M17" s="2" t="s">
        <v>1</v>
      </c>
    </row>
    <row r="18" spans="1:13" x14ac:dyDescent="0.3">
      <c r="A18">
        <v>16</v>
      </c>
      <c r="C18" s="2" t="s">
        <v>3</v>
      </c>
      <c r="K18">
        <v>15</v>
      </c>
      <c r="L18" s="3">
        <v>0.39583333333333331</v>
      </c>
      <c r="M18" s="2" t="s">
        <v>0</v>
      </c>
    </row>
    <row r="19" spans="1:13" x14ac:dyDescent="0.3">
      <c r="A19">
        <v>17</v>
      </c>
      <c r="C19" s="20" t="s">
        <v>4</v>
      </c>
      <c r="K19">
        <v>16</v>
      </c>
      <c r="M19" s="2" t="s">
        <v>1</v>
      </c>
    </row>
    <row r="20" spans="1:13" x14ac:dyDescent="0.3">
      <c r="A20">
        <v>18</v>
      </c>
      <c r="C20" s="20" t="s">
        <v>5</v>
      </c>
    </row>
    <row r="21" spans="1:13" x14ac:dyDescent="0.3">
      <c r="A21">
        <v>19</v>
      </c>
      <c r="B21" s="3">
        <v>0.3125</v>
      </c>
      <c r="C21" s="2" t="s">
        <v>0</v>
      </c>
      <c r="J21" s="59" t="s">
        <v>105</v>
      </c>
    </row>
    <row r="22" spans="1:13" x14ac:dyDescent="0.3">
      <c r="A22">
        <v>20</v>
      </c>
      <c r="C22" s="2" t="s">
        <v>1</v>
      </c>
    </row>
    <row r="23" spans="1:13" x14ac:dyDescent="0.3">
      <c r="A23">
        <v>21</v>
      </c>
      <c r="C23" s="2" t="s">
        <v>2</v>
      </c>
    </row>
    <row r="24" spans="1:13" x14ac:dyDescent="0.3">
      <c r="A24">
        <v>22</v>
      </c>
      <c r="C24" s="2" t="s">
        <v>3</v>
      </c>
    </row>
    <row r="25" spans="1:13" x14ac:dyDescent="0.3">
      <c r="A25">
        <v>23</v>
      </c>
      <c r="C25" s="20" t="s">
        <v>4</v>
      </c>
    </row>
    <row r="26" spans="1:13" x14ac:dyDescent="0.3">
      <c r="A26">
        <v>24</v>
      </c>
      <c r="C26" s="20" t="s">
        <v>5</v>
      </c>
    </row>
    <row r="27" spans="1:13" x14ac:dyDescent="0.3">
      <c r="A27">
        <v>25</v>
      </c>
      <c r="B27" s="3">
        <v>0.33333333333333298</v>
      </c>
      <c r="C27" s="2" t="s">
        <v>0</v>
      </c>
    </row>
    <row r="28" spans="1:13" x14ac:dyDescent="0.3">
      <c r="A28">
        <v>26</v>
      </c>
      <c r="C28" s="2" t="s">
        <v>1</v>
      </c>
    </row>
    <row r="29" spans="1:13" x14ac:dyDescent="0.3">
      <c r="A29">
        <v>27</v>
      </c>
      <c r="C29" s="2" t="s">
        <v>2</v>
      </c>
    </row>
    <row r="30" spans="1:13" x14ac:dyDescent="0.3">
      <c r="A30">
        <v>28</v>
      </c>
      <c r="C30" s="2" t="s">
        <v>3</v>
      </c>
    </row>
    <row r="31" spans="1:13" x14ac:dyDescent="0.3">
      <c r="A31">
        <v>29</v>
      </c>
      <c r="C31" s="20" t="s">
        <v>4</v>
      </c>
    </row>
    <row r="32" spans="1:13" x14ac:dyDescent="0.3">
      <c r="A32">
        <v>30</v>
      </c>
      <c r="C32" s="20" t="s">
        <v>5</v>
      </c>
    </row>
    <row r="33" spans="1:5" x14ac:dyDescent="0.3">
      <c r="A33">
        <v>31</v>
      </c>
      <c r="B33" s="3">
        <v>0.35416666666666702</v>
      </c>
      <c r="C33" s="2" t="s">
        <v>0</v>
      </c>
    </row>
    <row r="34" spans="1:5" x14ac:dyDescent="0.3">
      <c r="A34">
        <v>32</v>
      </c>
      <c r="C34" s="2" t="s">
        <v>1</v>
      </c>
    </row>
    <row r="35" spans="1:5" x14ac:dyDescent="0.3">
      <c r="A35">
        <v>33</v>
      </c>
      <c r="C35" s="2" t="s">
        <v>2</v>
      </c>
    </row>
    <row r="36" spans="1:5" x14ac:dyDescent="0.3">
      <c r="A36">
        <v>34</v>
      </c>
      <c r="C36" s="2" t="s">
        <v>3</v>
      </c>
    </row>
    <row r="37" spans="1:5" x14ac:dyDescent="0.3">
      <c r="A37">
        <v>35</v>
      </c>
      <c r="C37" s="20" t="s">
        <v>4</v>
      </c>
      <c r="E37" t="s">
        <v>52</v>
      </c>
    </row>
    <row r="38" spans="1:5" x14ac:dyDescent="0.3">
      <c r="A38">
        <v>36</v>
      </c>
      <c r="C38" s="20" t="s">
        <v>5</v>
      </c>
      <c r="E38" t="s">
        <v>52</v>
      </c>
    </row>
    <row r="39" spans="1:5" x14ac:dyDescent="0.3">
      <c r="A39">
        <v>37</v>
      </c>
      <c r="B39" s="3">
        <v>0.375</v>
      </c>
      <c r="C39" s="2" t="s">
        <v>0</v>
      </c>
    </row>
    <row r="40" spans="1:5" x14ac:dyDescent="0.3">
      <c r="A40">
        <v>38</v>
      </c>
      <c r="C40" s="2" t="s">
        <v>1</v>
      </c>
    </row>
    <row r="41" spans="1:5" x14ac:dyDescent="0.3">
      <c r="A41">
        <v>39</v>
      </c>
      <c r="C41" s="2" t="s">
        <v>2</v>
      </c>
    </row>
    <row r="42" spans="1:5" x14ac:dyDescent="0.3">
      <c r="A42">
        <v>40</v>
      </c>
      <c r="C42" s="2" t="s">
        <v>3</v>
      </c>
    </row>
    <row r="43" spans="1:5" x14ac:dyDescent="0.3">
      <c r="A43">
        <v>41</v>
      </c>
      <c r="B43" s="3">
        <v>0.39583333333333298</v>
      </c>
      <c r="C43" s="2" t="s">
        <v>0</v>
      </c>
    </row>
    <row r="44" spans="1:5" x14ac:dyDescent="0.3">
      <c r="A44">
        <v>42</v>
      </c>
      <c r="C44" s="2" t="s">
        <v>1</v>
      </c>
    </row>
    <row r="45" spans="1:5" x14ac:dyDescent="0.3">
      <c r="A45">
        <v>43</v>
      </c>
      <c r="C45" s="2" t="s">
        <v>2</v>
      </c>
    </row>
    <row r="46" spans="1:5" x14ac:dyDescent="0.3">
      <c r="A46">
        <v>44</v>
      </c>
      <c r="C46" s="2" t="s">
        <v>3</v>
      </c>
    </row>
    <row r="47" spans="1:5" x14ac:dyDescent="0.3">
      <c r="A47">
        <v>45</v>
      </c>
      <c r="B47" s="3">
        <v>0.41666666666666669</v>
      </c>
      <c r="C47" s="2" t="s">
        <v>0</v>
      </c>
    </row>
    <row r="48" spans="1:5" x14ac:dyDescent="0.3">
      <c r="A48">
        <v>46</v>
      </c>
      <c r="C48" s="2" t="s">
        <v>1</v>
      </c>
    </row>
    <row r="49" spans="1:3" x14ac:dyDescent="0.3">
      <c r="A49">
        <v>47</v>
      </c>
      <c r="C49" s="2" t="s">
        <v>2</v>
      </c>
    </row>
    <row r="50" spans="1:3" x14ac:dyDescent="0.3">
      <c r="A50">
        <v>48</v>
      </c>
      <c r="C50" s="2" t="s">
        <v>3</v>
      </c>
    </row>
  </sheetData>
  <pageMargins left="0.7" right="0.7" top="0.25" bottom="0.2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AG81"/>
  <sheetViews>
    <sheetView workbookViewId="0"/>
  </sheetViews>
  <sheetFormatPr defaultRowHeight="14.4" x14ac:dyDescent="0.3"/>
  <cols>
    <col min="1" max="1" width="7.44140625" style="14" customWidth="1"/>
    <col min="2" max="2" width="7.44140625" customWidth="1"/>
    <col min="14" max="14" width="9.6640625" customWidth="1"/>
    <col min="26" max="26" width="9.5546875" customWidth="1"/>
  </cols>
  <sheetData>
    <row r="1" spans="1:33" x14ac:dyDescent="0.3">
      <c r="A1" s="15" t="s">
        <v>22</v>
      </c>
      <c r="M1" s="4" t="s">
        <v>20</v>
      </c>
      <c r="Y1" s="4" t="s">
        <v>21</v>
      </c>
    </row>
    <row r="2" spans="1:33" x14ac:dyDescent="0.3">
      <c r="M2" s="14"/>
      <c r="Y2" s="14"/>
    </row>
    <row r="3" spans="1:33" x14ac:dyDescent="0.3">
      <c r="A3" s="15" t="s">
        <v>29</v>
      </c>
      <c r="B3" s="4" t="s">
        <v>26</v>
      </c>
      <c r="C3" s="4" t="s">
        <v>24</v>
      </c>
      <c r="D3" s="5" t="s">
        <v>25</v>
      </c>
      <c r="M3" s="15" t="s">
        <v>29</v>
      </c>
      <c r="N3" s="4" t="s">
        <v>26</v>
      </c>
      <c r="O3" s="4" t="s">
        <v>24</v>
      </c>
      <c r="P3" s="5" t="s">
        <v>25</v>
      </c>
      <c r="S3" s="15" t="s">
        <v>29</v>
      </c>
      <c r="T3" s="4" t="s">
        <v>26</v>
      </c>
      <c r="U3" s="4" t="s">
        <v>24</v>
      </c>
      <c r="V3" s="5" t="s">
        <v>25</v>
      </c>
      <c r="Y3" s="15" t="s">
        <v>29</v>
      </c>
      <c r="Z3" s="4" t="s">
        <v>26</v>
      </c>
      <c r="AA3" s="4" t="s">
        <v>24</v>
      </c>
      <c r="AB3" s="5" t="s">
        <v>25</v>
      </c>
      <c r="AD3" s="15" t="s">
        <v>29</v>
      </c>
      <c r="AE3" s="4" t="s">
        <v>26</v>
      </c>
      <c r="AF3" s="4" t="s">
        <v>24</v>
      </c>
      <c r="AG3" s="5" t="s">
        <v>25</v>
      </c>
    </row>
    <row r="4" spans="1:33" x14ac:dyDescent="0.3">
      <c r="A4" s="14">
        <v>1</v>
      </c>
      <c r="B4" t="s">
        <v>7</v>
      </c>
      <c r="C4">
        <v>1</v>
      </c>
      <c r="D4">
        <v>2</v>
      </c>
      <c r="M4" s="14">
        <v>1</v>
      </c>
      <c r="N4" s="59" t="s">
        <v>117</v>
      </c>
      <c r="O4">
        <v>1</v>
      </c>
      <c r="P4">
        <v>5</v>
      </c>
      <c r="S4" s="14">
        <v>1</v>
      </c>
      <c r="T4" s="59" t="s">
        <v>119</v>
      </c>
      <c r="U4">
        <v>17</v>
      </c>
      <c r="V4">
        <v>21</v>
      </c>
      <c r="Y4" s="14">
        <v>1</v>
      </c>
      <c r="Z4" s="59" t="s">
        <v>117</v>
      </c>
      <c r="AA4">
        <v>1</v>
      </c>
      <c r="AB4">
        <v>9</v>
      </c>
      <c r="AD4" s="14">
        <v>1</v>
      </c>
      <c r="AE4" t="s">
        <v>35</v>
      </c>
      <c r="AF4">
        <v>5</v>
      </c>
      <c r="AG4">
        <v>13</v>
      </c>
    </row>
    <row r="5" spans="1:33" x14ac:dyDescent="0.3">
      <c r="A5" s="14">
        <v>2</v>
      </c>
      <c r="B5" t="s">
        <v>7</v>
      </c>
      <c r="C5">
        <v>1</v>
      </c>
      <c r="D5">
        <v>3</v>
      </c>
      <c r="M5" s="14">
        <v>2</v>
      </c>
      <c r="N5" s="59" t="s">
        <v>117</v>
      </c>
      <c r="O5">
        <v>1</v>
      </c>
      <c r="P5">
        <v>6</v>
      </c>
      <c r="S5" s="14">
        <v>2</v>
      </c>
      <c r="T5" s="59" t="s">
        <v>119</v>
      </c>
      <c r="U5">
        <v>17</v>
      </c>
      <c r="V5">
        <v>22</v>
      </c>
      <c r="Y5" s="14">
        <v>2</v>
      </c>
      <c r="Z5" s="59" t="s">
        <v>117</v>
      </c>
      <c r="AA5">
        <v>1</v>
      </c>
      <c r="AB5">
        <v>17</v>
      </c>
      <c r="AD5" s="14">
        <v>2</v>
      </c>
      <c r="AE5" t="s">
        <v>35</v>
      </c>
      <c r="AF5">
        <v>5</v>
      </c>
      <c r="AG5">
        <v>21</v>
      </c>
    </row>
    <row r="6" spans="1:33" x14ac:dyDescent="0.3">
      <c r="A6" s="14">
        <v>3</v>
      </c>
      <c r="B6" t="s">
        <v>7</v>
      </c>
      <c r="C6">
        <v>4</v>
      </c>
      <c r="D6">
        <v>1</v>
      </c>
      <c r="M6" s="14">
        <v>3</v>
      </c>
      <c r="N6" s="59" t="s">
        <v>117</v>
      </c>
      <c r="O6">
        <v>7</v>
      </c>
      <c r="P6">
        <v>1</v>
      </c>
      <c r="S6" s="14">
        <v>3</v>
      </c>
      <c r="T6" s="59" t="s">
        <v>119</v>
      </c>
      <c r="U6">
        <v>23</v>
      </c>
      <c r="V6">
        <v>17</v>
      </c>
      <c r="Y6" s="14">
        <v>3</v>
      </c>
      <c r="Z6" s="59" t="s">
        <v>117</v>
      </c>
      <c r="AA6">
        <v>25</v>
      </c>
      <c r="AB6">
        <v>1</v>
      </c>
      <c r="AD6" s="14">
        <v>3</v>
      </c>
      <c r="AE6" t="s">
        <v>35</v>
      </c>
      <c r="AF6">
        <v>29</v>
      </c>
      <c r="AG6">
        <v>5</v>
      </c>
    </row>
    <row r="7" spans="1:33" x14ac:dyDescent="0.3">
      <c r="A7" s="14">
        <v>4</v>
      </c>
      <c r="B7" t="s">
        <v>7</v>
      </c>
      <c r="C7">
        <v>2</v>
      </c>
      <c r="D7">
        <v>3</v>
      </c>
      <c r="M7" s="14">
        <v>4</v>
      </c>
      <c r="N7" s="59" t="s">
        <v>117</v>
      </c>
      <c r="O7">
        <v>8</v>
      </c>
      <c r="P7">
        <v>1</v>
      </c>
      <c r="S7" s="14">
        <v>4</v>
      </c>
      <c r="T7" s="59" t="s">
        <v>119</v>
      </c>
      <c r="U7">
        <v>24</v>
      </c>
      <c r="V7">
        <v>17</v>
      </c>
      <c r="Y7" s="14">
        <v>4</v>
      </c>
      <c r="Z7" s="59" t="s">
        <v>117</v>
      </c>
      <c r="AA7">
        <v>17</v>
      </c>
      <c r="AB7">
        <v>9</v>
      </c>
      <c r="AD7" s="14">
        <v>4</v>
      </c>
      <c r="AE7" t="s">
        <v>35</v>
      </c>
      <c r="AF7">
        <v>21</v>
      </c>
      <c r="AG7">
        <v>13</v>
      </c>
    </row>
    <row r="8" spans="1:33" x14ac:dyDescent="0.3">
      <c r="A8" s="14">
        <v>5</v>
      </c>
      <c r="B8" t="s">
        <v>7</v>
      </c>
      <c r="C8">
        <v>2</v>
      </c>
      <c r="D8">
        <v>4</v>
      </c>
      <c r="M8" s="14">
        <v>5</v>
      </c>
      <c r="N8" s="59" t="s">
        <v>117</v>
      </c>
      <c r="O8">
        <v>2</v>
      </c>
      <c r="P8">
        <v>5</v>
      </c>
      <c r="S8" s="14">
        <v>5</v>
      </c>
      <c r="T8" s="59" t="s">
        <v>119</v>
      </c>
      <c r="U8">
        <v>18</v>
      </c>
      <c r="V8">
        <v>21</v>
      </c>
      <c r="Y8" s="14">
        <v>5</v>
      </c>
      <c r="Z8" s="59" t="s">
        <v>117</v>
      </c>
      <c r="AA8">
        <v>9</v>
      </c>
      <c r="AB8">
        <v>25</v>
      </c>
      <c r="AD8" s="14">
        <v>5</v>
      </c>
      <c r="AE8" t="s">
        <v>35</v>
      </c>
      <c r="AF8">
        <v>13</v>
      </c>
      <c r="AG8">
        <v>29</v>
      </c>
    </row>
    <row r="9" spans="1:33" x14ac:dyDescent="0.3">
      <c r="A9" s="14">
        <v>6</v>
      </c>
      <c r="B9" t="s">
        <v>7</v>
      </c>
      <c r="C9">
        <v>3</v>
      </c>
      <c r="D9">
        <v>4</v>
      </c>
      <c r="M9" s="14">
        <v>6</v>
      </c>
      <c r="N9" s="59" t="s">
        <v>117</v>
      </c>
      <c r="O9">
        <v>2</v>
      </c>
      <c r="P9">
        <v>6</v>
      </c>
      <c r="S9" s="14">
        <v>6</v>
      </c>
      <c r="T9" s="59" t="s">
        <v>119</v>
      </c>
      <c r="U9">
        <v>18</v>
      </c>
      <c r="V9">
        <v>22</v>
      </c>
      <c r="Y9" s="14">
        <v>6</v>
      </c>
      <c r="Z9" s="59" t="s">
        <v>117</v>
      </c>
      <c r="AA9">
        <v>17</v>
      </c>
      <c r="AB9">
        <v>25</v>
      </c>
      <c r="AD9" s="14">
        <v>6</v>
      </c>
      <c r="AE9" t="s">
        <v>35</v>
      </c>
      <c r="AF9">
        <v>21</v>
      </c>
      <c r="AG9">
        <v>29</v>
      </c>
    </row>
    <row r="10" spans="1:33" x14ac:dyDescent="0.3">
      <c r="A10" s="16">
        <v>7</v>
      </c>
      <c r="B10" s="17" t="s">
        <v>8</v>
      </c>
      <c r="C10" s="17">
        <v>5</v>
      </c>
      <c r="D10" s="17">
        <v>6</v>
      </c>
      <c r="M10" s="14">
        <v>7</v>
      </c>
      <c r="N10" s="59" t="s">
        <v>117</v>
      </c>
      <c r="O10">
        <v>7</v>
      </c>
      <c r="P10">
        <v>2</v>
      </c>
      <c r="S10" s="14">
        <v>7</v>
      </c>
      <c r="T10" s="59" t="s">
        <v>119</v>
      </c>
      <c r="U10">
        <v>23</v>
      </c>
      <c r="V10">
        <v>18</v>
      </c>
      <c r="Y10" s="14">
        <v>7</v>
      </c>
      <c r="Z10" s="59" t="s">
        <v>117</v>
      </c>
      <c r="AA10">
        <v>10</v>
      </c>
      <c r="AB10">
        <v>1</v>
      </c>
      <c r="AD10" s="14">
        <v>7</v>
      </c>
      <c r="AE10" t="s">
        <v>35</v>
      </c>
      <c r="AF10">
        <v>14</v>
      </c>
      <c r="AG10">
        <v>5</v>
      </c>
    </row>
    <row r="11" spans="1:33" x14ac:dyDescent="0.3">
      <c r="A11" s="16">
        <v>8</v>
      </c>
      <c r="B11" s="17" t="s">
        <v>8</v>
      </c>
      <c r="C11" s="17">
        <v>5</v>
      </c>
      <c r="D11" s="17">
        <v>7</v>
      </c>
      <c r="M11" s="14">
        <v>8</v>
      </c>
      <c r="N11" s="59" t="s">
        <v>117</v>
      </c>
      <c r="O11">
        <v>8</v>
      </c>
      <c r="P11">
        <v>2</v>
      </c>
      <c r="S11" s="14">
        <v>8</v>
      </c>
      <c r="T11" s="59" t="s">
        <v>119</v>
      </c>
      <c r="U11">
        <v>24</v>
      </c>
      <c r="V11">
        <v>18</v>
      </c>
      <c r="Y11" s="14">
        <v>8</v>
      </c>
      <c r="Z11" s="59" t="s">
        <v>117</v>
      </c>
      <c r="AA11">
        <v>9</v>
      </c>
      <c r="AB11">
        <v>18</v>
      </c>
      <c r="AD11" s="14">
        <v>8</v>
      </c>
      <c r="AE11" t="s">
        <v>35</v>
      </c>
      <c r="AF11">
        <v>13</v>
      </c>
      <c r="AG11">
        <v>22</v>
      </c>
    </row>
    <row r="12" spans="1:33" x14ac:dyDescent="0.3">
      <c r="A12" s="16">
        <v>9</v>
      </c>
      <c r="B12" s="17" t="s">
        <v>8</v>
      </c>
      <c r="C12" s="17">
        <v>8</v>
      </c>
      <c r="D12" s="17">
        <v>5</v>
      </c>
      <c r="M12" s="14">
        <v>9</v>
      </c>
      <c r="N12" s="59" t="s">
        <v>117</v>
      </c>
      <c r="O12">
        <v>5</v>
      </c>
      <c r="P12">
        <v>3</v>
      </c>
      <c r="S12" s="14">
        <v>9</v>
      </c>
      <c r="T12" s="59" t="s">
        <v>119</v>
      </c>
      <c r="U12">
        <v>21</v>
      </c>
      <c r="V12">
        <v>19</v>
      </c>
      <c r="Y12" s="14">
        <v>9</v>
      </c>
      <c r="Z12" s="59" t="s">
        <v>117</v>
      </c>
      <c r="AA12">
        <v>26</v>
      </c>
      <c r="AB12">
        <v>17</v>
      </c>
      <c r="AD12" s="14">
        <v>9</v>
      </c>
      <c r="AE12" t="s">
        <v>35</v>
      </c>
      <c r="AF12">
        <v>30</v>
      </c>
      <c r="AG12">
        <v>21</v>
      </c>
    </row>
    <row r="13" spans="1:33" x14ac:dyDescent="0.3">
      <c r="A13" s="16">
        <v>10</v>
      </c>
      <c r="B13" s="17" t="s">
        <v>8</v>
      </c>
      <c r="C13" s="17">
        <v>6</v>
      </c>
      <c r="D13" s="17">
        <v>7</v>
      </c>
      <c r="M13" s="14">
        <v>10</v>
      </c>
      <c r="N13" s="59" t="s">
        <v>117</v>
      </c>
      <c r="O13">
        <v>6</v>
      </c>
      <c r="P13">
        <v>3</v>
      </c>
      <c r="S13" s="14">
        <v>10</v>
      </c>
      <c r="T13" s="59" t="s">
        <v>119</v>
      </c>
      <c r="U13">
        <v>22</v>
      </c>
      <c r="V13">
        <v>19</v>
      </c>
      <c r="Y13" s="14">
        <v>10</v>
      </c>
      <c r="Z13" s="59" t="s">
        <v>117</v>
      </c>
      <c r="AA13">
        <v>25</v>
      </c>
      <c r="AB13">
        <v>2</v>
      </c>
      <c r="AD13" s="14">
        <v>10</v>
      </c>
      <c r="AE13" t="s">
        <v>35</v>
      </c>
      <c r="AF13">
        <v>29</v>
      </c>
      <c r="AG13">
        <v>6</v>
      </c>
    </row>
    <row r="14" spans="1:33" x14ac:dyDescent="0.3">
      <c r="A14" s="16">
        <v>11</v>
      </c>
      <c r="B14" s="17" t="s">
        <v>8</v>
      </c>
      <c r="C14" s="17">
        <v>6</v>
      </c>
      <c r="D14" s="17">
        <v>8</v>
      </c>
      <c r="M14" s="14">
        <v>11</v>
      </c>
      <c r="N14" s="59" t="s">
        <v>117</v>
      </c>
      <c r="O14">
        <v>3</v>
      </c>
      <c r="P14">
        <v>7</v>
      </c>
      <c r="S14" s="14">
        <v>11</v>
      </c>
      <c r="T14" s="59" t="s">
        <v>119</v>
      </c>
      <c r="U14">
        <v>19</v>
      </c>
      <c r="V14">
        <v>23</v>
      </c>
      <c r="Y14" s="14">
        <v>11</v>
      </c>
      <c r="Z14" s="59" t="s">
        <v>117</v>
      </c>
      <c r="AA14">
        <v>2</v>
      </c>
      <c r="AB14">
        <v>10</v>
      </c>
      <c r="AD14" s="14">
        <v>11</v>
      </c>
      <c r="AE14" t="s">
        <v>35</v>
      </c>
      <c r="AF14">
        <v>6</v>
      </c>
      <c r="AG14">
        <v>14</v>
      </c>
    </row>
    <row r="15" spans="1:33" x14ac:dyDescent="0.3">
      <c r="A15" s="16">
        <v>12</v>
      </c>
      <c r="B15" s="17" t="s">
        <v>8</v>
      </c>
      <c r="C15" s="17">
        <v>7</v>
      </c>
      <c r="D15" s="17">
        <v>8</v>
      </c>
      <c r="M15" s="14">
        <v>12</v>
      </c>
      <c r="N15" s="59" t="s">
        <v>117</v>
      </c>
      <c r="O15">
        <v>3</v>
      </c>
      <c r="P15">
        <v>8</v>
      </c>
      <c r="S15" s="14">
        <v>12</v>
      </c>
      <c r="T15" s="59" t="s">
        <v>119</v>
      </c>
      <c r="U15">
        <v>19</v>
      </c>
      <c r="V15">
        <v>24</v>
      </c>
      <c r="Y15" s="14">
        <v>12</v>
      </c>
      <c r="Z15" s="59" t="s">
        <v>117</v>
      </c>
      <c r="AA15">
        <v>2</v>
      </c>
      <c r="AB15">
        <v>18</v>
      </c>
      <c r="AD15" s="14">
        <v>12</v>
      </c>
      <c r="AE15" t="s">
        <v>35</v>
      </c>
      <c r="AF15">
        <v>6</v>
      </c>
      <c r="AG15">
        <v>22</v>
      </c>
    </row>
    <row r="16" spans="1:33" x14ac:dyDescent="0.3">
      <c r="A16" s="14">
        <v>13</v>
      </c>
      <c r="B16" t="s">
        <v>9</v>
      </c>
      <c r="C16">
        <v>9</v>
      </c>
      <c r="D16">
        <v>10</v>
      </c>
      <c r="M16" s="14">
        <v>13</v>
      </c>
      <c r="N16" s="59" t="s">
        <v>117</v>
      </c>
      <c r="O16">
        <v>5</v>
      </c>
      <c r="P16">
        <v>4</v>
      </c>
      <c r="S16" s="14">
        <v>13</v>
      </c>
      <c r="T16" s="59" t="s">
        <v>119</v>
      </c>
      <c r="U16">
        <v>21</v>
      </c>
      <c r="V16">
        <v>20</v>
      </c>
      <c r="Y16" s="14">
        <v>13</v>
      </c>
      <c r="Z16" s="59" t="s">
        <v>117</v>
      </c>
      <c r="AA16">
        <v>26</v>
      </c>
      <c r="AB16">
        <v>2</v>
      </c>
      <c r="AD16" s="14">
        <v>13</v>
      </c>
      <c r="AE16" t="s">
        <v>35</v>
      </c>
      <c r="AF16">
        <v>30</v>
      </c>
      <c r="AG16">
        <v>6</v>
      </c>
    </row>
    <row r="17" spans="1:33" x14ac:dyDescent="0.3">
      <c r="A17" s="14">
        <v>14</v>
      </c>
      <c r="B17" t="s">
        <v>9</v>
      </c>
      <c r="C17">
        <v>9</v>
      </c>
      <c r="D17">
        <v>11</v>
      </c>
      <c r="M17" s="14">
        <v>14</v>
      </c>
      <c r="N17" s="59" t="s">
        <v>117</v>
      </c>
      <c r="O17">
        <v>6</v>
      </c>
      <c r="P17">
        <v>4</v>
      </c>
      <c r="S17" s="14">
        <v>14</v>
      </c>
      <c r="T17" s="59" t="s">
        <v>119</v>
      </c>
      <c r="U17">
        <v>22</v>
      </c>
      <c r="V17">
        <v>20</v>
      </c>
      <c r="Y17" s="14">
        <v>14</v>
      </c>
      <c r="Z17" s="59" t="s">
        <v>117</v>
      </c>
      <c r="AA17">
        <v>18</v>
      </c>
      <c r="AB17">
        <v>10</v>
      </c>
      <c r="AD17" s="14">
        <v>14</v>
      </c>
      <c r="AE17" t="s">
        <v>35</v>
      </c>
      <c r="AF17">
        <v>22</v>
      </c>
      <c r="AG17">
        <v>14</v>
      </c>
    </row>
    <row r="18" spans="1:33" x14ac:dyDescent="0.3">
      <c r="A18" s="14">
        <v>15</v>
      </c>
      <c r="B18" t="s">
        <v>9</v>
      </c>
      <c r="C18">
        <v>12</v>
      </c>
      <c r="D18">
        <v>9</v>
      </c>
      <c r="M18" s="14">
        <v>15</v>
      </c>
      <c r="N18" s="59" t="s">
        <v>117</v>
      </c>
      <c r="O18">
        <v>4</v>
      </c>
      <c r="P18">
        <v>7</v>
      </c>
      <c r="S18" s="14">
        <v>15</v>
      </c>
      <c r="T18" s="59" t="s">
        <v>119</v>
      </c>
      <c r="U18">
        <v>20</v>
      </c>
      <c r="V18">
        <v>23</v>
      </c>
      <c r="Y18" s="14">
        <v>15</v>
      </c>
      <c r="Z18" s="59" t="s">
        <v>117</v>
      </c>
      <c r="AA18">
        <v>10</v>
      </c>
      <c r="AB18">
        <v>26</v>
      </c>
      <c r="AD18" s="14">
        <v>15</v>
      </c>
      <c r="AE18" t="s">
        <v>35</v>
      </c>
      <c r="AF18">
        <v>14</v>
      </c>
      <c r="AG18">
        <v>30</v>
      </c>
    </row>
    <row r="19" spans="1:33" x14ac:dyDescent="0.3">
      <c r="A19" s="14">
        <v>16</v>
      </c>
      <c r="B19" t="s">
        <v>9</v>
      </c>
      <c r="C19">
        <v>10</v>
      </c>
      <c r="D19">
        <v>11</v>
      </c>
      <c r="M19" s="14">
        <v>16</v>
      </c>
      <c r="N19" s="59" t="s">
        <v>117</v>
      </c>
      <c r="O19">
        <v>4</v>
      </c>
      <c r="P19">
        <v>8</v>
      </c>
      <c r="S19" s="14">
        <v>16</v>
      </c>
      <c r="T19" s="59" t="s">
        <v>119</v>
      </c>
      <c r="U19">
        <v>20</v>
      </c>
      <c r="V19">
        <v>24</v>
      </c>
      <c r="Y19" s="14">
        <v>16</v>
      </c>
      <c r="Z19" s="59" t="s">
        <v>117</v>
      </c>
      <c r="AA19">
        <v>18</v>
      </c>
      <c r="AB19">
        <v>26</v>
      </c>
      <c r="AD19" s="14">
        <v>16</v>
      </c>
      <c r="AE19" t="s">
        <v>35</v>
      </c>
      <c r="AF19">
        <v>22</v>
      </c>
      <c r="AG19">
        <v>30</v>
      </c>
    </row>
    <row r="20" spans="1:33" x14ac:dyDescent="0.3">
      <c r="A20" s="14">
        <v>17</v>
      </c>
      <c r="B20" t="s">
        <v>9</v>
      </c>
      <c r="C20">
        <v>10</v>
      </c>
      <c r="D20">
        <v>12</v>
      </c>
      <c r="M20" s="14"/>
      <c r="S20" s="14"/>
      <c r="Y20" s="14"/>
      <c r="AD20" s="14"/>
    </row>
    <row r="21" spans="1:33" x14ac:dyDescent="0.3">
      <c r="A21" s="14">
        <v>18</v>
      </c>
      <c r="B21" t="s">
        <v>9</v>
      </c>
      <c r="C21">
        <v>11</v>
      </c>
      <c r="D21">
        <v>12</v>
      </c>
      <c r="M21" s="14"/>
      <c r="S21" s="14"/>
      <c r="Y21" s="14"/>
      <c r="AD21" s="14"/>
    </row>
    <row r="22" spans="1:33" x14ac:dyDescent="0.3">
      <c r="A22" s="16">
        <v>19</v>
      </c>
      <c r="B22" s="17" t="s">
        <v>10</v>
      </c>
      <c r="C22" s="17">
        <v>13</v>
      </c>
      <c r="D22" s="17">
        <v>14</v>
      </c>
      <c r="M22" s="14">
        <v>1</v>
      </c>
      <c r="N22" t="s">
        <v>35</v>
      </c>
      <c r="O22">
        <v>9</v>
      </c>
      <c r="P22">
        <v>13</v>
      </c>
      <c r="S22" s="14">
        <v>1</v>
      </c>
      <c r="T22" t="s">
        <v>18</v>
      </c>
      <c r="U22">
        <v>25</v>
      </c>
      <c r="V22">
        <v>29</v>
      </c>
      <c r="Y22" s="14">
        <v>1</v>
      </c>
      <c r="Z22" s="59" t="s">
        <v>119</v>
      </c>
      <c r="AA22">
        <v>3</v>
      </c>
      <c r="AB22">
        <v>11</v>
      </c>
      <c r="AD22" s="14">
        <v>1</v>
      </c>
      <c r="AE22" t="s">
        <v>18</v>
      </c>
      <c r="AF22">
        <v>7</v>
      </c>
      <c r="AG22">
        <v>15</v>
      </c>
    </row>
    <row r="23" spans="1:33" x14ac:dyDescent="0.3">
      <c r="A23" s="16">
        <v>20</v>
      </c>
      <c r="B23" s="17" t="s">
        <v>10</v>
      </c>
      <c r="C23" s="17">
        <v>13</v>
      </c>
      <c r="D23" s="17">
        <v>15</v>
      </c>
      <c r="M23" s="14">
        <v>2</v>
      </c>
      <c r="N23" t="s">
        <v>35</v>
      </c>
      <c r="O23">
        <v>9</v>
      </c>
      <c r="P23">
        <v>14</v>
      </c>
      <c r="S23" s="14">
        <v>2</v>
      </c>
      <c r="T23" t="s">
        <v>18</v>
      </c>
      <c r="U23">
        <v>25</v>
      </c>
      <c r="V23">
        <v>30</v>
      </c>
      <c r="Y23" s="14">
        <v>2</v>
      </c>
      <c r="Z23" s="59" t="s">
        <v>119</v>
      </c>
      <c r="AA23">
        <v>3</v>
      </c>
      <c r="AB23">
        <v>19</v>
      </c>
      <c r="AD23" s="14">
        <v>2</v>
      </c>
      <c r="AE23" t="s">
        <v>18</v>
      </c>
      <c r="AF23">
        <v>7</v>
      </c>
      <c r="AG23">
        <v>23</v>
      </c>
    </row>
    <row r="24" spans="1:33" x14ac:dyDescent="0.3">
      <c r="A24" s="16">
        <v>21</v>
      </c>
      <c r="B24" s="17" t="s">
        <v>10</v>
      </c>
      <c r="C24" s="17">
        <v>16</v>
      </c>
      <c r="D24" s="17">
        <v>13</v>
      </c>
      <c r="M24" s="14">
        <v>3</v>
      </c>
      <c r="N24" t="s">
        <v>35</v>
      </c>
      <c r="O24">
        <v>15</v>
      </c>
      <c r="P24">
        <v>9</v>
      </c>
      <c r="S24" s="14">
        <v>3</v>
      </c>
      <c r="T24" t="s">
        <v>18</v>
      </c>
      <c r="U24">
        <v>31</v>
      </c>
      <c r="V24">
        <v>25</v>
      </c>
      <c r="Y24" s="14">
        <v>3</v>
      </c>
      <c r="Z24" s="59" t="s">
        <v>119</v>
      </c>
      <c r="AA24">
        <v>27</v>
      </c>
      <c r="AB24">
        <v>3</v>
      </c>
      <c r="AD24" s="14">
        <v>3</v>
      </c>
      <c r="AE24" t="s">
        <v>18</v>
      </c>
      <c r="AF24">
        <v>31</v>
      </c>
      <c r="AG24">
        <v>7</v>
      </c>
    </row>
    <row r="25" spans="1:33" x14ac:dyDescent="0.3">
      <c r="A25" s="16">
        <v>22</v>
      </c>
      <c r="B25" s="17" t="s">
        <v>10</v>
      </c>
      <c r="C25" s="17">
        <v>14</v>
      </c>
      <c r="D25" s="17">
        <v>15</v>
      </c>
      <c r="M25" s="14">
        <v>4</v>
      </c>
      <c r="N25" t="s">
        <v>35</v>
      </c>
      <c r="O25">
        <v>16</v>
      </c>
      <c r="P25">
        <v>9</v>
      </c>
      <c r="S25" s="14">
        <v>4</v>
      </c>
      <c r="T25" t="s">
        <v>18</v>
      </c>
      <c r="U25">
        <v>32</v>
      </c>
      <c r="V25">
        <v>25</v>
      </c>
      <c r="Y25" s="14">
        <v>4</v>
      </c>
      <c r="Z25" s="59" t="s">
        <v>119</v>
      </c>
      <c r="AA25">
        <v>19</v>
      </c>
      <c r="AB25">
        <v>11</v>
      </c>
      <c r="AD25" s="14">
        <v>4</v>
      </c>
      <c r="AE25" t="s">
        <v>18</v>
      </c>
      <c r="AF25">
        <v>23</v>
      </c>
      <c r="AG25">
        <v>15</v>
      </c>
    </row>
    <row r="26" spans="1:33" x14ac:dyDescent="0.3">
      <c r="A26" s="16">
        <v>23</v>
      </c>
      <c r="B26" s="17" t="s">
        <v>10</v>
      </c>
      <c r="C26" s="17">
        <v>14</v>
      </c>
      <c r="D26" s="17">
        <v>16</v>
      </c>
      <c r="M26" s="14">
        <v>5</v>
      </c>
      <c r="N26" t="s">
        <v>35</v>
      </c>
      <c r="O26">
        <v>10</v>
      </c>
      <c r="P26">
        <v>13</v>
      </c>
      <c r="S26" s="14">
        <v>5</v>
      </c>
      <c r="T26" t="s">
        <v>18</v>
      </c>
      <c r="U26">
        <v>26</v>
      </c>
      <c r="V26">
        <v>29</v>
      </c>
      <c r="Y26" s="14">
        <v>5</v>
      </c>
      <c r="Z26" s="59" t="s">
        <v>119</v>
      </c>
      <c r="AA26">
        <v>11</v>
      </c>
      <c r="AB26">
        <v>27</v>
      </c>
      <c r="AD26" s="14">
        <v>5</v>
      </c>
      <c r="AE26" t="s">
        <v>18</v>
      </c>
      <c r="AF26">
        <v>15</v>
      </c>
      <c r="AG26">
        <v>31</v>
      </c>
    </row>
    <row r="27" spans="1:33" x14ac:dyDescent="0.3">
      <c r="A27" s="16">
        <v>24</v>
      </c>
      <c r="B27" s="17" t="s">
        <v>10</v>
      </c>
      <c r="C27" s="17">
        <v>15</v>
      </c>
      <c r="D27" s="17">
        <v>16</v>
      </c>
      <c r="M27" s="14">
        <v>6</v>
      </c>
      <c r="N27" t="s">
        <v>35</v>
      </c>
      <c r="O27">
        <v>10</v>
      </c>
      <c r="P27">
        <v>14</v>
      </c>
      <c r="S27" s="14">
        <v>6</v>
      </c>
      <c r="T27" t="s">
        <v>18</v>
      </c>
      <c r="U27">
        <v>26</v>
      </c>
      <c r="V27">
        <v>30</v>
      </c>
      <c r="Y27" s="14">
        <v>6</v>
      </c>
      <c r="Z27" s="59" t="s">
        <v>119</v>
      </c>
      <c r="AA27">
        <v>19</v>
      </c>
      <c r="AB27">
        <v>27</v>
      </c>
      <c r="AD27" s="14">
        <v>6</v>
      </c>
      <c r="AE27" t="s">
        <v>18</v>
      </c>
      <c r="AF27">
        <v>23</v>
      </c>
      <c r="AG27">
        <v>31</v>
      </c>
    </row>
    <row r="28" spans="1:33" x14ac:dyDescent="0.3">
      <c r="A28" s="14">
        <v>25</v>
      </c>
      <c r="B28" t="s">
        <v>11</v>
      </c>
      <c r="C28">
        <v>17</v>
      </c>
      <c r="D28">
        <v>18</v>
      </c>
      <c r="M28" s="14">
        <v>7</v>
      </c>
      <c r="N28" t="s">
        <v>35</v>
      </c>
      <c r="O28">
        <v>15</v>
      </c>
      <c r="P28">
        <v>10</v>
      </c>
      <c r="S28" s="14">
        <v>7</v>
      </c>
      <c r="T28" t="s">
        <v>18</v>
      </c>
      <c r="U28">
        <v>31</v>
      </c>
      <c r="V28">
        <v>26</v>
      </c>
      <c r="Y28" s="14">
        <v>7</v>
      </c>
      <c r="Z28" s="59" t="s">
        <v>119</v>
      </c>
      <c r="AA28">
        <v>12</v>
      </c>
      <c r="AB28">
        <v>3</v>
      </c>
      <c r="AD28" s="14">
        <v>7</v>
      </c>
      <c r="AE28" t="s">
        <v>18</v>
      </c>
      <c r="AF28">
        <v>16</v>
      </c>
      <c r="AG28">
        <v>7</v>
      </c>
    </row>
    <row r="29" spans="1:33" x14ac:dyDescent="0.3">
      <c r="A29" s="14">
        <v>26</v>
      </c>
      <c r="B29" t="s">
        <v>11</v>
      </c>
      <c r="C29">
        <v>17</v>
      </c>
      <c r="D29">
        <v>19</v>
      </c>
      <c r="M29" s="14">
        <v>8</v>
      </c>
      <c r="N29" t="s">
        <v>35</v>
      </c>
      <c r="O29">
        <v>16</v>
      </c>
      <c r="P29">
        <v>10</v>
      </c>
      <c r="S29" s="14">
        <v>8</v>
      </c>
      <c r="T29" t="s">
        <v>18</v>
      </c>
      <c r="U29">
        <v>32</v>
      </c>
      <c r="V29">
        <v>26</v>
      </c>
      <c r="Y29" s="14">
        <v>8</v>
      </c>
      <c r="Z29" s="59" t="s">
        <v>119</v>
      </c>
      <c r="AA29">
        <v>11</v>
      </c>
      <c r="AB29">
        <v>20</v>
      </c>
      <c r="AD29" s="14">
        <v>8</v>
      </c>
      <c r="AE29" t="s">
        <v>18</v>
      </c>
      <c r="AF29">
        <v>15</v>
      </c>
      <c r="AG29">
        <v>24</v>
      </c>
    </row>
    <row r="30" spans="1:33" x14ac:dyDescent="0.3">
      <c r="A30" s="14">
        <v>27</v>
      </c>
      <c r="B30" t="s">
        <v>11</v>
      </c>
      <c r="C30">
        <v>20</v>
      </c>
      <c r="D30">
        <v>17</v>
      </c>
      <c r="M30" s="14">
        <v>9</v>
      </c>
      <c r="N30" t="s">
        <v>35</v>
      </c>
      <c r="O30">
        <v>13</v>
      </c>
      <c r="P30">
        <v>11</v>
      </c>
      <c r="S30" s="14">
        <v>9</v>
      </c>
      <c r="T30" t="s">
        <v>18</v>
      </c>
      <c r="U30">
        <v>29</v>
      </c>
      <c r="V30">
        <v>27</v>
      </c>
      <c r="Y30" s="14">
        <v>9</v>
      </c>
      <c r="Z30" s="59" t="s">
        <v>119</v>
      </c>
      <c r="AA30">
        <v>28</v>
      </c>
      <c r="AB30">
        <v>19</v>
      </c>
      <c r="AD30" s="14">
        <v>9</v>
      </c>
      <c r="AE30" t="s">
        <v>18</v>
      </c>
      <c r="AF30">
        <v>32</v>
      </c>
      <c r="AG30">
        <v>23</v>
      </c>
    </row>
    <row r="31" spans="1:33" x14ac:dyDescent="0.3">
      <c r="A31" s="14">
        <v>28</v>
      </c>
      <c r="B31" t="s">
        <v>11</v>
      </c>
      <c r="C31">
        <v>18</v>
      </c>
      <c r="D31">
        <v>19</v>
      </c>
      <c r="M31" s="14">
        <v>10</v>
      </c>
      <c r="N31" t="s">
        <v>35</v>
      </c>
      <c r="O31">
        <v>14</v>
      </c>
      <c r="P31">
        <v>11</v>
      </c>
      <c r="S31" s="14">
        <v>10</v>
      </c>
      <c r="T31" t="s">
        <v>18</v>
      </c>
      <c r="U31">
        <v>30</v>
      </c>
      <c r="V31">
        <v>27</v>
      </c>
      <c r="Y31" s="14">
        <v>10</v>
      </c>
      <c r="Z31" s="59" t="s">
        <v>119</v>
      </c>
      <c r="AA31">
        <v>27</v>
      </c>
      <c r="AB31">
        <v>4</v>
      </c>
      <c r="AD31" s="14">
        <v>10</v>
      </c>
      <c r="AE31" t="s">
        <v>18</v>
      </c>
      <c r="AF31">
        <v>31</v>
      </c>
      <c r="AG31">
        <v>8</v>
      </c>
    </row>
    <row r="32" spans="1:33" x14ac:dyDescent="0.3">
      <c r="A32" s="14">
        <v>29</v>
      </c>
      <c r="B32" t="s">
        <v>11</v>
      </c>
      <c r="C32">
        <v>18</v>
      </c>
      <c r="D32">
        <v>20</v>
      </c>
      <c r="M32" s="14">
        <v>11</v>
      </c>
      <c r="N32" t="s">
        <v>35</v>
      </c>
      <c r="O32">
        <v>11</v>
      </c>
      <c r="P32">
        <v>15</v>
      </c>
      <c r="S32" s="14">
        <v>11</v>
      </c>
      <c r="T32" t="s">
        <v>18</v>
      </c>
      <c r="U32">
        <v>27</v>
      </c>
      <c r="V32">
        <v>31</v>
      </c>
      <c r="Y32" s="14">
        <v>11</v>
      </c>
      <c r="Z32" s="59" t="s">
        <v>119</v>
      </c>
      <c r="AA32">
        <v>4</v>
      </c>
      <c r="AB32">
        <v>12</v>
      </c>
      <c r="AD32" s="14">
        <v>11</v>
      </c>
      <c r="AE32" t="s">
        <v>18</v>
      </c>
      <c r="AF32">
        <v>8</v>
      </c>
      <c r="AG32">
        <v>16</v>
      </c>
    </row>
    <row r="33" spans="1:33" x14ac:dyDescent="0.3">
      <c r="A33" s="14">
        <v>30</v>
      </c>
      <c r="B33" t="s">
        <v>11</v>
      </c>
      <c r="C33">
        <v>19</v>
      </c>
      <c r="D33">
        <v>20</v>
      </c>
      <c r="M33" s="14">
        <v>12</v>
      </c>
      <c r="N33" t="s">
        <v>35</v>
      </c>
      <c r="O33">
        <v>11</v>
      </c>
      <c r="P33">
        <v>16</v>
      </c>
      <c r="S33" s="14">
        <v>12</v>
      </c>
      <c r="T33" t="s">
        <v>18</v>
      </c>
      <c r="U33">
        <v>27</v>
      </c>
      <c r="V33">
        <v>32</v>
      </c>
      <c r="Y33" s="14">
        <v>12</v>
      </c>
      <c r="Z33" s="59" t="s">
        <v>119</v>
      </c>
      <c r="AA33">
        <v>4</v>
      </c>
      <c r="AB33">
        <v>20</v>
      </c>
      <c r="AD33" s="14">
        <v>12</v>
      </c>
      <c r="AE33" t="s">
        <v>18</v>
      </c>
      <c r="AF33">
        <v>8</v>
      </c>
      <c r="AG33">
        <v>24</v>
      </c>
    </row>
    <row r="34" spans="1:33" x14ac:dyDescent="0.3">
      <c r="A34" s="16">
        <v>31</v>
      </c>
      <c r="B34" s="17" t="s">
        <v>12</v>
      </c>
      <c r="C34" s="17">
        <v>21</v>
      </c>
      <c r="D34" s="17">
        <v>22</v>
      </c>
      <c r="M34" s="14">
        <v>13</v>
      </c>
      <c r="N34" t="s">
        <v>35</v>
      </c>
      <c r="O34">
        <v>13</v>
      </c>
      <c r="P34">
        <v>12</v>
      </c>
      <c r="S34" s="14">
        <v>13</v>
      </c>
      <c r="T34" t="s">
        <v>18</v>
      </c>
      <c r="U34">
        <v>29</v>
      </c>
      <c r="V34">
        <v>28</v>
      </c>
      <c r="Y34" s="14">
        <v>13</v>
      </c>
      <c r="Z34" s="59" t="s">
        <v>119</v>
      </c>
      <c r="AA34">
        <v>28</v>
      </c>
      <c r="AB34">
        <v>4</v>
      </c>
      <c r="AD34" s="14">
        <v>13</v>
      </c>
      <c r="AE34" t="s">
        <v>18</v>
      </c>
      <c r="AF34">
        <v>32</v>
      </c>
      <c r="AG34">
        <v>8</v>
      </c>
    </row>
    <row r="35" spans="1:33" x14ac:dyDescent="0.3">
      <c r="A35" s="16">
        <v>32</v>
      </c>
      <c r="B35" s="17" t="s">
        <v>12</v>
      </c>
      <c r="C35" s="17">
        <v>21</v>
      </c>
      <c r="D35" s="17">
        <v>23</v>
      </c>
      <c r="M35" s="14">
        <v>14</v>
      </c>
      <c r="N35" t="s">
        <v>35</v>
      </c>
      <c r="O35">
        <v>14</v>
      </c>
      <c r="P35">
        <v>12</v>
      </c>
      <c r="S35" s="14">
        <v>14</v>
      </c>
      <c r="T35" t="s">
        <v>18</v>
      </c>
      <c r="U35">
        <v>30</v>
      </c>
      <c r="V35">
        <v>28</v>
      </c>
      <c r="Y35" s="14">
        <v>14</v>
      </c>
      <c r="Z35" s="59" t="s">
        <v>119</v>
      </c>
      <c r="AA35">
        <v>20</v>
      </c>
      <c r="AB35">
        <v>12</v>
      </c>
      <c r="AD35" s="14">
        <v>14</v>
      </c>
      <c r="AE35" t="s">
        <v>18</v>
      </c>
      <c r="AF35">
        <v>24</v>
      </c>
      <c r="AG35">
        <v>16</v>
      </c>
    </row>
    <row r="36" spans="1:33" x14ac:dyDescent="0.3">
      <c r="A36" s="16">
        <v>33</v>
      </c>
      <c r="B36" s="17" t="s">
        <v>12</v>
      </c>
      <c r="C36" s="17">
        <v>24</v>
      </c>
      <c r="D36" s="17">
        <v>21</v>
      </c>
      <c r="M36" s="14">
        <v>15</v>
      </c>
      <c r="N36" t="s">
        <v>35</v>
      </c>
      <c r="O36">
        <v>12</v>
      </c>
      <c r="P36">
        <v>15</v>
      </c>
      <c r="S36" s="14">
        <v>15</v>
      </c>
      <c r="T36" t="s">
        <v>18</v>
      </c>
      <c r="U36">
        <v>28</v>
      </c>
      <c r="V36">
        <v>31</v>
      </c>
      <c r="Y36" s="14">
        <v>15</v>
      </c>
      <c r="Z36" s="59" t="s">
        <v>119</v>
      </c>
      <c r="AA36">
        <v>12</v>
      </c>
      <c r="AB36">
        <v>28</v>
      </c>
      <c r="AD36" s="14">
        <v>15</v>
      </c>
      <c r="AE36" t="s">
        <v>18</v>
      </c>
      <c r="AF36">
        <v>16</v>
      </c>
      <c r="AG36">
        <v>32</v>
      </c>
    </row>
    <row r="37" spans="1:33" x14ac:dyDescent="0.3">
      <c r="A37" s="16">
        <v>34</v>
      </c>
      <c r="B37" s="17" t="s">
        <v>12</v>
      </c>
      <c r="C37" s="17">
        <v>22</v>
      </c>
      <c r="D37" s="17">
        <v>23</v>
      </c>
      <c r="M37" s="14">
        <v>16</v>
      </c>
      <c r="N37" t="s">
        <v>35</v>
      </c>
      <c r="O37">
        <v>12</v>
      </c>
      <c r="P37">
        <v>16</v>
      </c>
      <c r="S37" s="14">
        <v>16</v>
      </c>
      <c r="T37" t="s">
        <v>18</v>
      </c>
      <c r="U37">
        <v>28</v>
      </c>
      <c r="V37">
        <v>32</v>
      </c>
      <c r="Y37" s="14">
        <v>16</v>
      </c>
      <c r="Z37" s="59" t="s">
        <v>119</v>
      </c>
      <c r="AA37">
        <v>20</v>
      </c>
      <c r="AB37">
        <v>28</v>
      </c>
      <c r="AD37" s="14">
        <v>16</v>
      </c>
      <c r="AE37" t="s">
        <v>18</v>
      </c>
      <c r="AF37">
        <v>24</v>
      </c>
      <c r="AG37">
        <v>32</v>
      </c>
    </row>
    <row r="38" spans="1:33" x14ac:dyDescent="0.3">
      <c r="A38" s="16">
        <v>35</v>
      </c>
      <c r="B38" s="17" t="s">
        <v>12</v>
      </c>
      <c r="C38" s="17">
        <v>22</v>
      </c>
      <c r="D38" s="17">
        <v>24</v>
      </c>
      <c r="M38" s="14"/>
      <c r="X38" s="14"/>
    </row>
    <row r="39" spans="1:33" x14ac:dyDescent="0.3">
      <c r="A39" s="16">
        <v>36</v>
      </c>
      <c r="B39" s="17" t="s">
        <v>12</v>
      </c>
      <c r="C39" s="17">
        <v>23</v>
      </c>
      <c r="D39" s="17">
        <v>24</v>
      </c>
      <c r="M39" s="14"/>
      <c r="X39" s="14"/>
    </row>
    <row r="40" spans="1:33" x14ac:dyDescent="0.3">
      <c r="A40" s="14">
        <v>37</v>
      </c>
      <c r="B40" t="s">
        <v>13</v>
      </c>
      <c r="C40">
        <v>25</v>
      </c>
      <c r="D40">
        <v>26</v>
      </c>
    </row>
    <row r="41" spans="1:33" x14ac:dyDescent="0.3">
      <c r="A41" s="14">
        <v>38</v>
      </c>
      <c r="B41" t="s">
        <v>13</v>
      </c>
      <c r="C41">
        <v>25</v>
      </c>
      <c r="D41">
        <v>27</v>
      </c>
    </row>
    <row r="42" spans="1:33" x14ac:dyDescent="0.3">
      <c r="A42" s="14">
        <v>39</v>
      </c>
      <c r="B42" t="s">
        <v>13</v>
      </c>
      <c r="C42">
        <v>28</v>
      </c>
      <c r="D42">
        <v>25</v>
      </c>
    </row>
    <row r="43" spans="1:33" x14ac:dyDescent="0.3">
      <c r="A43" s="14">
        <v>40</v>
      </c>
      <c r="B43" t="s">
        <v>13</v>
      </c>
      <c r="C43">
        <v>26</v>
      </c>
      <c r="D43">
        <v>27</v>
      </c>
    </row>
    <row r="44" spans="1:33" x14ac:dyDescent="0.3">
      <c r="A44" s="14">
        <v>41</v>
      </c>
      <c r="B44" t="s">
        <v>13</v>
      </c>
      <c r="C44">
        <v>26</v>
      </c>
      <c r="D44">
        <v>28</v>
      </c>
    </row>
    <row r="45" spans="1:33" x14ac:dyDescent="0.3">
      <c r="A45" s="14">
        <v>42</v>
      </c>
      <c r="B45" t="s">
        <v>13</v>
      </c>
      <c r="C45">
        <v>27</v>
      </c>
      <c r="D45">
        <v>28</v>
      </c>
    </row>
    <row r="46" spans="1:33" x14ac:dyDescent="0.3">
      <c r="A46" s="16">
        <v>43</v>
      </c>
      <c r="B46" s="17" t="s">
        <v>14</v>
      </c>
      <c r="C46" s="17">
        <v>29</v>
      </c>
      <c r="D46" s="17">
        <v>30</v>
      </c>
    </row>
    <row r="47" spans="1:33" x14ac:dyDescent="0.3">
      <c r="A47" s="16">
        <v>44</v>
      </c>
      <c r="B47" s="17" t="s">
        <v>14</v>
      </c>
      <c r="C47" s="17">
        <v>29</v>
      </c>
      <c r="D47" s="17">
        <v>31</v>
      </c>
    </row>
    <row r="48" spans="1:33" x14ac:dyDescent="0.3">
      <c r="A48" s="16">
        <v>45</v>
      </c>
      <c r="B48" s="17" t="s">
        <v>14</v>
      </c>
      <c r="C48" s="17">
        <v>32</v>
      </c>
      <c r="D48" s="17">
        <v>29</v>
      </c>
    </row>
    <row r="49" spans="1:4" x14ac:dyDescent="0.3">
      <c r="A49" s="16">
        <v>46</v>
      </c>
      <c r="B49" s="17" t="s">
        <v>14</v>
      </c>
      <c r="C49" s="17">
        <v>30</v>
      </c>
      <c r="D49" s="17">
        <v>31</v>
      </c>
    </row>
    <row r="50" spans="1:4" x14ac:dyDescent="0.3">
      <c r="A50" s="16">
        <v>47</v>
      </c>
      <c r="B50" s="17" t="s">
        <v>14</v>
      </c>
      <c r="C50" s="17">
        <v>30</v>
      </c>
      <c r="D50" s="17">
        <v>32</v>
      </c>
    </row>
    <row r="51" spans="1:4" x14ac:dyDescent="0.3">
      <c r="A51" s="16">
        <v>48</v>
      </c>
      <c r="B51" s="17" t="s">
        <v>14</v>
      </c>
      <c r="C51" s="17">
        <v>31</v>
      </c>
      <c r="D51" s="17">
        <v>32</v>
      </c>
    </row>
    <row r="74" spans="13:19" x14ac:dyDescent="0.3">
      <c r="S74" s="14"/>
    </row>
    <row r="75" spans="13:19" x14ac:dyDescent="0.3">
      <c r="M75" s="14"/>
      <c r="S75" s="14"/>
    </row>
    <row r="76" spans="13:19" x14ac:dyDescent="0.3">
      <c r="M76" s="14"/>
    </row>
    <row r="77" spans="13:19" x14ac:dyDescent="0.3">
      <c r="M77" s="14"/>
    </row>
    <row r="78" spans="13:19" x14ac:dyDescent="0.3">
      <c r="M78" s="14"/>
    </row>
    <row r="79" spans="13:19" x14ac:dyDescent="0.3">
      <c r="M79" s="14"/>
    </row>
    <row r="80" spans="13:19" x14ac:dyDescent="0.3">
      <c r="M80" s="14"/>
    </row>
    <row r="81" spans="13:13" x14ac:dyDescent="0.3">
      <c r="M81" s="14"/>
    </row>
  </sheetData>
  <pageMargins left="0.2" right="0.2" top="0.25" bottom="0.2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Q88"/>
  <sheetViews>
    <sheetView workbookViewId="0"/>
  </sheetViews>
  <sheetFormatPr defaultRowHeight="14.4" x14ac:dyDescent="0.3"/>
  <cols>
    <col min="1" max="1" width="3.33203125" customWidth="1"/>
    <col min="5" max="6" width="25.109375" customWidth="1"/>
    <col min="7" max="8" width="5.5546875" customWidth="1"/>
    <col min="9" max="9" width="15.5546875" customWidth="1"/>
    <col min="10" max="11" width="3.33203125" customWidth="1"/>
    <col min="12" max="12" width="2.5546875" customWidth="1"/>
    <col min="16" max="17" width="22.109375" customWidth="1"/>
  </cols>
  <sheetData>
    <row r="1" spans="1:17" x14ac:dyDescent="0.3">
      <c r="A1" t="s">
        <v>386</v>
      </c>
      <c r="L1" s="202" t="s">
        <v>387</v>
      </c>
      <c r="M1" s="202"/>
      <c r="N1" s="202"/>
      <c r="O1" s="202"/>
      <c r="P1" s="202"/>
      <c r="Q1" s="202"/>
    </row>
    <row r="2" spans="1:17" ht="21" x14ac:dyDescent="0.4">
      <c r="A2" s="203" t="s">
        <v>384</v>
      </c>
      <c r="B2" s="202"/>
      <c r="C2" s="205"/>
      <c r="D2" s="60"/>
      <c r="E2" s="202"/>
      <c r="F2" s="202"/>
      <c r="G2" s="290" t="s">
        <v>168</v>
      </c>
      <c r="H2" s="290"/>
      <c r="I2" s="202"/>
      <c r="L2" s="203" t="s">
        <v>384</v>
      </c>
      <c r="M2" s="202"/>
      <c r="N2" s="205"/>
      <c r="O2" s="60"/>
      <c r="P2" s="202"/>
      <c r="Q2" s="202"/>
    </row>
    <row r="3" spans="1:17" x14ac:dyDescent="0.3">
      <c r="A3" s="210"/>
      <c r="B3" s="210"/>
      <c r="C3" s="197"/>
      <c r="D3" s="132" t="s">
        <v>212</v>
      </c>
      <c r="E3" s="198" t="s">
        <v>157</v>
      </c>
      <c r="F3" s="198" t="s">
        <v>158</v>
      </c>
      <c r="G3" s="199" t="s">
        <v>169</v>
      </c>
      <c r="H3" s="199" t="s">
        <v>170</v>
      </c>
      <c r="I3" s="200" t="s">
        <v>171</v>
      </c>
      <c r="L3" s="210"/>
      <c r="M3" s="210"/>
      <c r="N3" s="197"/>
      <c r="O3" s="132" t="s">
        <v>212</v>
      </c>
      <c r="P3" s="198" t="s">
        <v>157</v>
      </c>
      <c r="Q3" s="198" t="s">
        <v>158</v>
      </c>
    </row>
    <row r="4" spans="1:17" x14ac:dyDescent="0.3">
      <c r="A4" s="206"/>
      <c r="B4" s="207">
        <v>0.25</v>
      </c>
      <c r="C4" s="194" t="s">
        <v>0</v>
      </c>
      <c r="D4" s="249" t="s">
        <v>9</v>
      </c>
      <c r="E4" s="206" t="s">
        <v>235</v>
      </c>
      <c r="F4" s="206" t="s">
        <v>137</v>
      </c>
      <c r="G4" s="206"/>
      <c r="H4" s="206"/>
      <c r="I4" s="206"/>
      <c r="L4" s="206"/>
      <c r="M4" s="207">
        <v>0.25</v>
      </c>
      <c r="N4" s="194" t="s">
        <v>0</v>
      </c>
      <c r="O4" s="249" t="s">
        <v>9</v>
      </c>
      <c r="P4" s="206" t="s">
        <v>235</v>
      </c>
      <c r="Q4" s="206" t="s">
        <v>137</v>
      </c>
    </row>
    <row r="5" spans="1:17" x14ac:dyDescent="0.3">
      <c r="A5" s="206"/>
      <c r="B5" s="206"/>
      <c r="C5" s="194" t="s">
        <v>1</v>
      </c>
      <c r="D5" s="249" t="s">
        <v>9</v>
      </c>
      <c r="E5" s="206" t="s">
        <v>139</v>
      </c>
      <c r="F5" s="206" t="s">
        <v>151</v>
      </c>
      <c r="G5" s="206"/>
      <c r="H5" s="206"/>
      <c r="I5" s="206"/>
      <c r="L5" s="206"/>
      <c r="M5" s="206"/>
      <c r="N5" s="194" t="s">
        <v>1</v>
      </c>
      <c r="O5" s="249" t="s">
        <v>9</v>
      </c>
      <c r="P5" s="206" t="s">
        <v>139</v>
      </c>
      <c r="Q5" s="206" t="s">
        <v>151</v>
      </c>
    </row>
    <row r="6" spans="1:17" x14ac:dyDescent="0.3">
      <c r="A6" s="206"/>
      <c r="B6" s="207"/>
      <c r="C6" s="194" t="s">
        <v>2</v>
      </c>
      <c r="D6" s="249" t="s">
        <v>309</v>
      </c>
      <c r="E6" s="206" t="s">
        <v>135</v>
      </c>
      <c r="F6" s="206" t="s">
        <v>217</v>
      </c>
      <c r="G6" s="206"/>
      <c r="H6" s="206"/>
      <c r="I6" s="206"/>
      <c r="L6" s="206"/>
      <c r="M6" s="207"/>
      <c r="N6" s="194" t="s">
        <v>2</v>
      </c>
      <c r="O6" s="249" t="s">
        <v>309</v>
      </c>
      <c r="P6" s="206" t="s">
        <v>135</v>
      </c>
      <c r="Q6" s="206" t="s">
        <v>217</v>
      </c>
    </row>
    <row r="7" spans="1:17" x14ac:dyDescent="0.3">
      <c r="A7" s="206"/>
      <c r="B7" s="206"/>
      <c r="C7" s="194" t="s">
        <v>3</v>
      </c>
      <c r="D7" s="249" t="s">
        <v>309</v>
      </c>
      <c r="E7" s="206" t="s">
        <v>130</v>
      </c>
      <c r="F7" s="206" t="s">
        <v>147</v>
      </c>
      <c r="G7" s="206"/>
      <c r="H7" s="206"/>
      <c r="I7" s="206"/>
      <c r="L7" s="206"/>
      <c r="M7" s="206"/>
      <c r="N7" s="194" t="s">
        <v>3</v>
      </c>
      <c r="O7" s="249" t="s">
        <v>309</v>
      </c>
      <c r="P7" s="206" t="s">
        <v>130</v>
      </c>
      <c r="Q7" s="206" t="s">
        <v>147</v>
      </c>
    </row>
    <row r="8" spans="1:17" x14ac:dyDescent="0.3">
      <c r="A8" s="208"/>
      <c r="B8" s="230">
        <v>0.27083333333333331</v>
      </c>
      <c r="C8" s="133" t="s">
        <v>0</v>
      </c>
      <c r="D8" s="111"/>
      <c r="E8" s="217" t="s">
        <v>329</v>
      </c>
      <c r="F8" s="217" t="s">
        <v>330</v>
      </c>
      <c r="G8" s="208"/>
      <c r="H8" s="208"/>
      <c r="I8" s="208"/>
      <c r="L8" s="208"/>
      <c r="M8" s="230">
        <v>0.27083333333333331</v>
      </c>
      <c r="N8" s="133" t="s">
        <v>0</v>
      </c>
      <c r="O8" s="111"/>
      <c r="P8" s="217" t="s">
        <v>329</v>
      </c>
      <c r="Q8" s="217" t="s">
        <v>330</v>
      </c>
    </row>
    <row r="9" spans="1:17" x14ac:dyDescent="0.3">
      <c r="A9" s="208"/>
      <c r="B9" s="208"/>
      <c r="C9" s="133" t="s">
        <v>1</v>
      </c>
      <c r="D9" s="111" t="s">
        <v>9</v>
      </c>
      <c r="E9" s="208" t="s">
        <v>143</v>
      </c>
      <c r="F9" s="208" t="s">
        <v>225</v>
      </c>
      <c r="G9" s="208"/>
      <c r="H9" s="208"/>
      <c r="I9" s="208"/>
      <c r="L9" s="208"/>
      <c r="M9" s="208"/>
      <c r="N9" s="133" t="s">
        <v>1</v>
      </c>
      <c r="O9" s="111" t="s">
        <v>9</v>
      </c>
      <c r="P9" s="208" t="s">
        <v>143</v>
      </c>
      <c r="Q9" s="208" t="s">
        <v>225</v>
      </c>
    </row>
    <row r="10" spans="1:17" x14ac:dyDescent="0.3">
      <c r="A10" s="208"/>
      <c r="B10" s="230"/>
      <c r="C10" s="133" t="s">
        <v>2</v>
      </c>
      <c r="D10" s="111" t="s">
        <v>309</v>
      </c>
      <c r="E10" s="208" t="s">
        <v>142</v>
      </c>
      <c r="F10" s="208" t="s">
        <v>375</v>
      </c>
      <c r="G10" s="208"/>
      <c r="H10" s="208"/>
      <c r="I10" s="208"/>
      <c r="L10" s="208"/>
      <c r="M10" s="230"/>
      <c r="N10" s="133" t="s">
        <v>2</v>
      </c>
      <c r="O10" s="111" t="s">
        <v>309</v>
      </c>
      <c r="P10" s="208" t="s">
        <v>142</v>
      </c>
      <c r="Q10" s="208" t="s">
        <v>375</v>
      </c>
    </row>
    <row r="11" spans="1:17" x14ac:dyDescent="0.3">
      <c r="A11" s="208"/>
      <c r="B11" s="208"/>
      <c r="C11" s="133" t="s">
        <v>3</v>
      </c>
      <c r="D11" s="111" t="s">
        <v>309</v>
      </c>
      <c r="E11" s="208" t="s">
        <v>140</v>
      </c>
      <c r="F11" s="208" t="s">
        <v>376</v>
      </c>
      <c r="G11" s="208"/>
      <c r="H11" s="208"/>
      <c r="I11" s="208"/>
      <c r="L11" s="208"/>
      <c r="M11" s="208"/>
      <c r="N11" s="133" t="s">
        <v>3</v>
      </c>
      <c r="O11" s="111" t="s">
        <v>309</v>
      </c>
      <c r="P11" s="208" t="s">
        <v>140</v>
      </c>
      <c r="Q11" s="208" t="s">
        <v>376</v>
      </c>
    </row>
    <row r="12" spans="1:17" x14ac:dyDescent="0.3">
      <c r="A12" s="206"/>
      <c r="B12" s="207">
        <v>0.29166666666666669</v>
      </c>
      <c r="C12" s="194" t="s">
        <v>0</v>
      </c>
      <c r="D12" s="249" t="s">
        <v>9</v>
      </c>
      <c r="E12" s="206" t="s">
        <v>141</v>
      </c>
      <c r="F12" s="206" t="s">
        <v>145</v>
      </c>
      <c r="G12" s="206"/>
      <c r="H12" s="206"/>
      <c r="I12" s="206"/>
      <c r="L12" s="206"/>
      <c r="M12" s="207">
        <v>0.29166666666666669</v>
      </c>
      <c r="N12" s="194" t="s">
        <v>0</v>
      </c>
      <c r="O12" s="249" t="s">
        <v>9</v>
      </c>
      <c r="P12" s="206" t="s">
        <v>141</v>
      </c>
      <c r="Q12" s="206" t="s">
        <v>145</v>
      </c>
    </row>
    <row r="13" spans="1:17" x14ac:dyDescent="0.3">
      <c r="A13" s="206"/>
      <c r="B13" s="206"/>
      <c r="C13" s="194" t="s">
        <v>1</v>
      </c>
      <c r="D13" s="249" t="s">
        <v>9</v>
      </c>
      <c r="E13" s="206" t="s">
        <v>225</v>
      </c>
      <c r="F13" s="206" t="s">
        <v>139</v>
      </c>
      <c r="G13" s="206"/>
      <c r="H13" s="206"/>
      <c r="I13" s="206"/>
      <c r="L13" s="206"/>
      <c r="M13" s="206"/>
      <c r="N13" s="194" t="s">
        <v>1</v>
      </c>
      <c r="O13" s="249" t="s">
        <v>9</v>
      </c>
      <c r="P13" s="206" t="s">
        <v>225</v>
      </c>
      <c r="Q13" s="206" t="s">
        <v>139</v>
      </c>
    </row>
    <row r="14" spans="1:17" x14ac:dyDescent="0.3">
      <c r="A14" s="206"/>
      <c r="B14" s="207"/>
      <c r="C14" s="194" t="s">
        <v>2</v>
      </c>
      <c r="D14" s="249" t="s">
        <v>309</v>
      </c>
      <c r="E14" s="206" t="s">
        <v>135</v>
      </c>
      <c r="F14" s="206" t="s">
        <v>147</v>
      </c>
      <c r="G14" s="206"/>
      <c r="H14" s="206"/>
      <c r="I14" s="206"/>
      <c r="L14" s="206"/>
      <c r="M14" s="207"/>
      <c r="N14" s="194" t="s">
        <v>2</v>
      </c>
      <c r="O14" s="249" t="s">
        <v>309</v>
      </c>
      <c r="P14" s="206" t="s">
        <v>135</v>
      </c>
      <c r="Q14" s="206" t="s">
        <v>147</v>
      </c>
    </row>
    <row r="15" spans="1:17" x14ac:dyDescent="0.3">
      <c r="A15" s="206"/>
      <c r="B15" s="207"/>
      <c r="C15" s="194" t="s">
        <v>3</v>
      </c>
      <c r="D15" s="249" t="s">
        <v>309</v>
      </c>
      <c r="E15" s="206" t="s">
        <v>130</v>
      </c>
      <c r="F15" s="206" t="s">
        <v>217</v>
      </c>
      <c r="G15" s="206"/>
      <c r="H15" s="206"/>
      <c r="I15" s="206"/>
      <c r="L15" s="206"/>
      <c r="M15" s="207"/>
      <c r="N15" s="194" t="s">
        <v>3</v>
      </c>
      <c r="O15" s="249" t="s">
        <v>309</v>
      </c>
      <c r="P15" s="206" t="s">
        <v>130</v>
      </c>
      <c r="Q15" s="206" t="s">
        <v>217</v>
      </c>
    </row>
    <row r="16" spans="1:17" x14ac:dyDescent="0.3">
      <c r="A16" s="208"/>
      <c r="B16" s="230">
        <v>0.3125</v>
      </c>
      <c r="C16" s="133" t="s">
        <v>0</v>
      </c>
      <c r="D16" s="132"/>
      <c r="E16" s="217" t="s">
        <v>329</v>
      </c>
      <c r="F16" s="217" t="s">
        <v>330</v>
      </c>
      <c r="G16" s="208"/>
      <c r="H16" s="208"/>
      <c r="I16" s="208"/>
      <c r="L16" s="208"/>
      <c r="M16" s="230">
        <v>0.3125</v>
      </c>
      <c r="N16" s="133" t="s">
        <v>0</v>
      </c>
      <c r="O16" s="132"/>
      <c r="P16" s="217" t="s">
        <v>329</v>
      </c>
      <c r="Q16" s="217" t="s">
        <v>331</v>
      </c>
    </row>
    <row r="17" spans="1:17" x14ac:dyDescent="0.3">
      <c r="A17" s="208"/>
      <c r="B17" s="208"/>
      <c r="C17" s="133" t="s">
        <v>1</v>
      </c>
      <c r="D17" s="111" t="s">
        <v>9</v>
      </c>
      <c r="E17" s="208" t="s">
        <v>137</v>
      </c>
      <c r="F17" s="208" t="s">
        <v>141</v>
      </c>
      <c r="G17" s="208"/>
      <c r="H17" s="208"/>
      <c r="I17" s="208"/>
      <c r="L17" s="208"/>
      <c r="M17" s="208"/>
      <c r="N17" s="133" t="s">
        <v>1</v>
      </c>
      <c r="O17" s="111" t="s">
        <v>9</v>
      </c>
      <c r="P17" s="208" t="s">
        <v>137</v>
      </c>
      <c r="Q17" s="208" t="s">
        <v>141</v>
      </c>
    </row>
    <row r="18" spans="1:17" x14ac:dyDescent="0.3">
      <c r="A18" s="208"/>
      <c r="B18" s="230"/>
      <c r="C18" s="133" t="s">
        <v>2</v>
      </c>
      <c r="D18" s="111" t="s">
        <v>309</v>
      </c>
      <c r="E18" s="208" t="s">
        <v>142</v>
      </c>
      <c r="F18" s="208" t="s">
        <v>376</v>
      </c>
      <c r="G18" s="208"/>
      <c r="H18" s="208"/>
      <c r="I18" s="208"/>
      <c r="L18" s="208"/>
      <c r="M18" s="230"/>
      <c r="N18" s="133" t="s">
        <v>2</v>
      </c>
      <c r="O18" s="111" t="s">
        <v>309</v>
      </c>
      <c r="P18" s="208" t="s">
        <v>142</v>
      </c>
      <c r="Q18" s="208" t="s">
        <v>376</v>
      </c>
    </row>
    <row r="19" spans="1:17" x14ac:dyDescent="0.3">
      <c r="A19" s="208"/>
      <c r="B19" s="208"/>
      <c r="C19" s="133" t="s">
        <v>3</v>
      </c>
      <c r="D19" s="111" t="s">
        <v>309</v>
      </c>
      <c r="E19" s="208" t="s">
        <v>140</v>
      </c>
      <c r="F19" s="208" t="s">
        <v>375</v>
      </c>
      <c r="G19" s="208"/>
      <c r="H19" s="208"/>
      <c r="I19" s="208"/>
      <c r="L19" s="208"/>
      <c r="M19" s="208"/>
      <c r="N19" s="133" t="s">
        <v>3</v>
      </c>
      <c r="O19" s="111" t="s">
        <v>309</v>
      </c>
      <c r="P19" s="208" t="s">
        <v>140</v>
      </c>
      <c r="Q19" s="208" t="s">
        <v>375</v>
      </c>
    </row>
    <row r="20" spans="1:17" x14ac:dyDescent="0.3">
      <c r="A20" s="206"/>
      <c r="B20" s="207">
        <v>0.33333333333333331</v>
      </c>
      <c r="C20" s="194" t="s">
        <v>0</v>
      </c>
      <c r="D20" s="249" t="s">
        <v>9</v>
      </c>
      <c r="E20" s="206" t="s">
        <v>145</v>
      </c>
      <c r="F20" s="206" t="s">
        <v>235</v>
      </c>
      <c r="G20" s="206"/>
      <c r="H20" s="206"/>
      <c r="I20" s="206"/>
      <c r="L20" s="206"/>
      <c r="M20" s="207">
        <v>0.33333333333333331</v>
      </c>
      <c r="N20" s="194" t="s">
        <v>0</v>
      </c>
      <c r="O20" s="249" t="s">
        <v>9</v>
      </c>
      <c r="P20" s="206" t="s">
        <v>145</v>
      </c>
      <c r="Q20" s="206" t="s">
        <v>235</v>
      </c>
    </row>
    <row r="21" spans="1:17" x14ac:dyDescent="0.3">
      <c r="A21" s="206"/>
      <c r="B21" s="206"/>
      <c r="C21" s="194" t="s">
        <v>1</v>
      </c>
      <c r="D21" s="249" t="s">
        <v>9</v>
      </c>
      <c r="E21" s="206" t="s">
        <v>151</v>
      </c>
      <c r="F21" s="206" t="s">
        <v>143</v>
      </c>
      <c r="G21" s="206"/>
      <c r="H21" s="206"/>
      <c r="I21" s="206"/>
      <c r="L21" s="206"/>
      <c r="M21" s="206"/>
      <c r="N21" s="194" t="s">
        <v>1</v>
      </c>
      <c r="O21" s="249" t="s">
        <v>9</v>
      </c>
      <c r="P21" s="206" t="s">
        <v>151</v>
      </c>
      <c r="Q21" s="206" t="s">
        <v>143</v>
      </c>
    </row>
    <row r="22" spans="1:17" x14ac:dyDescent="0.3">
      <c r="A22" s="206"/>
      <c r="B22" s="207"/>
      <c r="C22" s="194" t="s">
        <v>2</v>
      </c>
      <c r="D22" s="249" t="s">
        <v>309</v>
      </c>
      <c r="E22" s="206" t="s">
        <v>376</v>
      </c>
      <c r="F22" s="206" t="s">
        <v>130</v>
      </c>
      <c r="G22" s="206"/>
      <c r="H22" s="206"/>
      <c r="I22" s="206"/>
      <c r="L22" s="206"/>
      <c r="M22" s="207"/>
      <c r="N22" s="194" t="s">
        <v>2</v>
      </c>
      <c r="O22" s="249" t="s">
        <v>309</v>
      </c>
      <c r="P22" s="206" t="s">
        <v>376</v>
      </c>
      <c r="Q22" s="206" t="s">
        <v>130</v>
      </c>
    </row>
    <row r="23" spans="1:17" x14ac:dyDescent="0.3">
      <c r="A23" s="206"/>
      <c r="B23" s="206"/>
      <c r="C23" s="194" t="s">
        <v>3</v>
      </c>
      <c r="D23" s="249" t="s">
        <v>309</v>
      </c>
      <c r="E23" s="206" t="s">
        <v>375</v>
      </c>
      <c r="F23" s="206" t="s">
        <v>135</v>
      </c>
      <c r="G23" s="206"/>
      <c r="H23" s="206"/>
      <c r="I23" s="206"/>
      <c r="L23" s="206"/>
      <c r="M23" s="206"/>
      <c r="N23" s="194" t="s">
        <v>3</v>
      </c>
      <c r="O23" s="249" t="s">
        <v>309</v>
      </c>
      <c r="P23" s="206" t="s">
        <v>375</v>
      </c>
      <c r="Q23" s="206" t="s">
        <v>135</v>
      </c>
    </row>
    <row r="24" spans="1:17" x14ac:dyDescent="0.3">
      <c r="A24" s="208"/>
      <c r="B24" s="230">
        <v>0.35416666666666669</v>
      </c>
      <c r="C24" s="133" t="s">
        <v>0</v>
      </c>
      <c r="D24" s="210"/>
      <c r="E24" s="217" t="s">
        <v>329</v>
      </c>
      <c r="F24" s="217" t="s">
        <v>330</v>
      </c>
      <c r="G24" s="208"/>
      <c r="H24" s="208"/>
      <c r="I24" s="208"/>
      <c r="L24" s="208"/>
      <c r="M24" s="230">
        <v>0.35416666666666669</v>
      </c>
      <c r="N24" s="133" t="s">
        <v>0</v>
      </c>
      <c r="O24" s="210"/>
      <c r="P24" s="217" t="s">
        <v>330</v>
      </c>
      <c r="Q24" s="217" t="s">
        <v>331</v>
      </c>
    </row>
    <row r="25" spans="1:17" x14ac:dyDescent="0.3">
      <c r="A25" s="208"/>
      <c r="B25" s="208"/>
      <c r="C25" s="133" t="s">
        <v>1</v>
      </c>
      <c r="D25" s="111" t="s">
        <v>309</v>
      </c>
      <c r="E25" s="208" t="s">
        <v>147</v>
      </c>
      <c r="F25" s="208" t="s">
        <v>140</v>
      </c>
      <c r="G25" s="208"/>
      <c r="H25" s="208"/>
      <c r="I25" s="208"/>
      <c r="L25" s="208"/>
      <c r="M25" s="208"/>
      <c r="N25" s="133" t="s">
        <v>1</v>
      </c>
      <c r="O25" s="111" t="s">
        <v>309</v>
      </c>
      <c r="P25" s="208" t="s">
        <v>147</v>
      </c>
      <c r="Q25" s="208" t="s">
        <v>140</v>
      </c>
    </row>
    <row r="26" spans="1:17" x14ac:dyDescent="0.3">
      <c r="A26" s="208"/>
      <c r="B26" s="230"/>
      <c r="C26" s="133" t="s">
        <v>2</v>
      </c>
      <c r="D26" s="111" t="s">
        <v>9</v>
      </c>
      <c r="E26" s="208" t="s">
        <v>137</v>
      </c>
      <c r="F26" s="208" t="s">
        <v>139</v>
      </c>
      <c r="G26" s="208"/>
      <c r="H26" s="208"/>
      <c r="I26" s="208"/>
      <c r="L26" s="208"/>
      <c r="M26" s="230"/>
      <c r="N26" s="133" t="s">
        <v>2</v>
      </c>
      <c r="O26" s="111" t="s">
        <v>9</v>
      </c>
      <c r="P26" s="208" t="s">
        <v>137</v>
      </c>
      <c r="Q26" s="208" t="s">
        <v>139</v>
      </c>
    </row>
    <row r="27" spans="1:17" x14ac:dyDescent="0.3">
      <c r="A27" s="208"/>
      <c r="B27" s="208"/>
      <c r="C27" s="133" t="s">
        <v>3</v>
      </c>
      <c r="D27" s="111" t="s">
        <v>9</v>
      </c>
      <c r="E27" s="208" t="s">
        <v>225</v>
      </c>
      <c r="F27" s="208" t="s">
        <v>141</v>
      </c>
      <c r="G27" s="208"/>
      <c r="H27" s="208"/>
      <c r="I27" s="208"/>
      <c r="L27" s="208"/>
      <c r="M27" s="208"/>
      <c r="N27" s="133" t="s">
        <v>3</v>
      </c>
      <c r="O27" s="111" t="s">
        <v>9</v>
      </c>
      <c r="P27" s="208" t="s">
        <v>225</v>
      </c>
      <c r="Q27" s="208" t="s">
        <v>141</v>
      </c>
    </row>
    <row r="28" spans="1:17" x14ac:dyDescent="0.3">
      <c r="A28" s="206"/>
      <c r="B28" s="207">
        <v>0.375</v>
      </c>
      <c r="C28" s="194" t="s">
        <v>0</v>
      </c>
      <c r="D28" s="249" t="s">
        <v>309</v>
      </c>
      <c r="E28" s="206" t="s">
        <v>217</v>
      </c>
      <c r="F28" s="206" t="s">
        <v>142</v>
      </c>
      <c r="G28" s="206"/>
      <c r="H28" s="206"/>
      <c r="I28" s="206"/>
      <c r="L28" s="206"/>
      <c r="M28" s="207">
        <v>0.375</v>
      </c>
      <c r="N28" s="194" t="s">
        <v>0</v>
      </c>
      <c r="O28" s="249" t="s">
        <v>309</v>
      </c>
      <c r="P28" s="206" t="s">
        <v>217</v>
      </c>
      <c r="Q28" s="206" t="s">
        <v>142</v>
      </c>
    </row>
    <row r="29" spans="1:17" x14ac:dyDescent="0.3">
      <c r="A29" s="206"/>
      <c r="B29" s="206"/>
      <c r="C29" s="194" t="s">
        <v>1</v>
      </c>
      <c r="D29" s="249" t="s">
        <v>309</v>
      </c>
      <c r="E29" s="206" t="s">
        <v>376</v>
      </c>
      <c r="F29" s="206" t="s">
        <v>135</v>
      </c>
      <c r="G29" s="206"/>
      <c r="H29" s="206"/>
      <c r="I29" s="206"/>
      <c r="L29" s="206"/>
      <c r="M29" s="206"/>
      <c r="N29" s="194" t="s">
        <v>1</v>
      </c>
      <c r="O29" s="249" t="s">
        <v>309</v>
      </c>
      <c r="P29" s="206" t="s">
        <v>376</v>
      </c>
      <c r="Q29" s="206" t="s">
        <v>135</v>
      </c>
    </row>
    <row r="30" spans="1:17" x14ac:dyDescent="0.3">
      <c r="A30" s="206"/>
      <c r="B30" s="206"/>
      <c r="C30" s="194" t="s">
        <v>2</v>
      </c>
      <c r="D30" s="249" t="s">
        <v>9</v>
      </c>
      <c r="E30" s="206" t="s">
        <v>151</v>
      </c>
      <c r="F30" s="206" t="s">
        <v>235</v>
      </c>
      <c r="G30" s="206"/>
      <c r="H30" s="206"/>
      <c r="I30" s="206"/>
      <c r="L30" s="206"/>
      <c r="M30" s="206"/>
      <c r="N30" s="194" t="s">
        <v>2</v>
      </c>
      <c r="O30" s="249" t="s">
        <v>9</v>
      </c>
      <c r="P30" s="206" t="s">
        <v>151</v>
      </c>
      <c r="Q30" s="206" t="s">
        <v>235</v>
      </c>
    </row>
    <row r="31" spans="1:17" x14ac:dyDescent="0.3">
      <c r="A31" s="206"/>
      <c r="B31" s="206"/>
      <c r="C31" s="194" t="s">
        <v>3</v>
      </c>
      <c r="D31" s="249" t="s">
        <v>9</v>
      </c>
      <c r="E31" s="206" t="s">
        <v>145</v>
      </c>
      <c r="F31" s="206" t="s">
        <v>143</v>
      </c>
      <c r="G31" s="206"/>
      <c r="H31" s="206"/>
      <c r="I31" s="206"/>
      <c r="L31" s="206"/>
      <c r="M31" s="206"/>
      <c r="N31" s="194" t="s">
        <v>3</v>
      </c>
      <c r="O31" s="249" t="s">
        <v>9</v>
      </c>
      <c r="P31" s="206" t="s">
        <v>145</v>
      </c>
      <c r="Q31" s="206" t="s">
        <v>143</v>
      </c>
    </row>
    <row r="32" spans="1:17" x14ac:dyDescent="0.3">
      <c r="A32" s="208"/>
      <c r="B32" s="230">
        <v>0.39583333333333331</v>
      </c>
      <c r="C32" s="133" t="s">
        <v>0</v>
      </c>
      <c r="D32" s="111" t="s">
        <v>309</v>
      </c>
      <c r="E32" s="208" t="s">
        <v>375</v>
      </c>
      <c r="F32" s="208" t="s">
        <v>130</v>
      </c>
      <c r="G32" s="208"/>
      <c r="H32" s="208"/>
      <c r="I32" s="208"/>
      <c r="L32" s="208"/>
      <c r="M32" s="230">
        <v>0.39583333333333331</v>
      </c>
      <c r="N32" s="133" t="s">
        <v>0</v>
      </c>
      <c r="O32" s="111" t="s">
        <v>309</v>
      </c>
      <c r="P32" s="208" t="s">
        <v>375</v>
      </c>
      <c r="Q32" s="208" t="s">
        <v>130</v>
      </c>
    </row>
    <row r="33" spans="1:17" x14ac:dyDescent="0.3">
      <c r="A33" s="208"/>
      <c r="B33" s="208"/>
      <c r="C33" s="133" t="s">
        <v>1</v>
      </c>
      <c r="D33" s="111" t="s">
        <v>309</v>
      </c>
      <c r="E33" s="208" t="s">
        <v>217</v>
      </c>
      <c r="F33" s="208" t="s">
        <v>140</v>
      </c>
      <c r="G33" s="208"/>
      <c r="H33" s="208"/>
      <c r="I33" s="208"/>
      <c r="L33" s="208"/>
      <c r="M33" s="208"/>
      <c r="N33" s="133" t="s">
        <v>1</v>
      </c>
      <c r="O33" s="111" t="s">
        <v>309</v>
      </c>
      <c r="P33" s="208" t="s">
        <v>217</v>
      </c>
      <c r="Q33" s="208" t="s">
        <v>140</v>
      </c>
    </row>
    <row r="34" spans="1:17" x14ac:dyDescent="0.3">
      <c r="A34" s="208"/>
      <c r="B34" s="208"/>
      <c r="C34" s="133" t="s">
        <v>2</v>
      </c>
      <c r="D34" s="111" t="s">
        <v>9</v>
      </c>
      <c r="E34" s="208" t="s">
        <v>141</v>
      </c>
      <c r="F34" s="208" t="s">
        <v>151</v>
      </c>
      <c r="G34" s="208"/>
      <c r="H34" s="208"/>
      <c r="I34" s="208"/>
      <c r="L34" s="208"/>
      <c r="M34" s="208"/>
      <c r="N34" s="133" t="s">
        <v>2</v>
      </c>
      <c r="O34" s="111" t="s">
        <v>9</v>
      </c>
      <c r="P34" s="208" t="s">
        <v>141</v>
      </c>
      <c r="Q34" s="208" t="s">
        <v>151</v>
      </c>
    </row>
    <row r="35" spans="1:17" x14ac:dyDescent="0.3">
      <c r="A35" s="208"/>
      <c r="B35" s="208"/>
      <c r="C35" s="133" t="s">
        <v>3</v>
      </c>
      <c r="D35" s="111" t="s">
        <v>9</v>
      </c>
      <c r="E35" s="208" t="s">
        <v>139</v>
      </c>
      <c r="F35" s="208" t="s">
        <v>145</v>
      </c>
      <c r="G35" s="208"/>
      <c r="H35" s="208"/>
      <c r="I35" s="208"/>
      <c r="L35" s="208"/>
      <c r="M35" s="208"/>
      <c r="N35" s="133" t="s">
        <v>3</v>
      </c>
      <c r="O35" s="111" t="s">
        <v>9</v>
      </c>
      <c r="P35" s="208" t="s">
        <v>139</v>
      </c>
      <c r="Q35" s="208" t="s">
        <v>145</v>
      </c>
    </row>
    <row r="36" spans="1:17" x14ac:dyDescent="0.3">
      <c r="A36" s="206"/>
      <c r="B36" s="207">
        <v>0.41666666666666669</v>
      </c>
      <c r="C36" s="194" t="s">
        <v>0</v>
      </c>
      <c r="D36" s="249" t="s">
        <v>9</v>
      </c>
      <c r="E36" s="206" t="s">
        <v>143</v>
      </c>
      <c r="F36" s="206" t="s">
        <v>137</v>
      </c>
      <c r="G36" s="206"/>
      <c r="H36" s="206"/>
      <c r="I36" s="206"/>
      <c r="L36" s="206"/>
      <c r="M36" s="207">
        <v>0.41666666666666669</v>
      </c>
      <c r="N36" s="194" t="s">
        <v>0</v>
      </c>
      <c r="O36" s="249" t="s">
        <v>9</v>
      </c>
      <c r="P36" s="206" t="s">
        <v>143</v>
      </c>
      <c r="Q36" s="206" t="s">
        <v>137</v>
      </c>
    </row>
    <row r="37" spans="1:17" x14ac:dyDescent="0.3">
      <c r="A37" s="206"/>
      <c r="B37" s="206"/>
      <c r="C37" s="194" t="s">
        <v>1</v>
      </c>
      <c r="D37" s="249" t="s">
        <v>9</v>
      </c>
      <c r="E37" s="206" t="s">
        <v>235</v>
      </c>
      <c r="F37" s="206" t="s">
        <v>225</v>
      </c>
      <c r="G37" s="206"/>
      <c r="H37" s="206"/>
      <c r="I37" s="206"/>
      <c r="L37" s="206"/>
      <c r="M37" s="206"/>
      <c r="N37" s="194" t="s">
        <v>1</v>
      </c>
      <c r="O37" s="249" t="s">
        <v>9</v>
      </c>
      <c r="P37" s="206" t="s">
        <v>235</v>
      </c>
      <c r="Q37" s="206" t="s">
        <v>225</v>
      </c>
    </row>
    <row r="38" spans="1:17" x14ac:dyDescent="0.3">
      <c r="A38" s="206"/>
      <c r="B38" s="206"/>
      <c r="C38" s="194" t="s">
        <v>2</v>
      </c>
      <c r="D38" s="249" t="s">
        <v>309</v>
      </c>
      <c r="E38" s="206" t="s">
        <v>147</v>
      </c>
      <c r="F38" s="206" t="s">
        <v>142</v>
      </c>
      <c r="G38" s="206"/>
      <c r="H38" s="206"/>
      <c r="I38" s="206"/>
      <c r="L38" s="206"/>
      <c r="M38" s="206"/>
      <c r="N38" s="194" t="s">
        <v>2</v>
      </c>
      <c r="O38" s="249" t="s">
        <v>309</v>
      </c>
      <c r="P38" s="206" t="s">
        <v>147</v>
      </c>
      <c r="Q38" s="206" t="s">
        <v>142</v>
      </c>
    </row>
    <row r="39" spans="1:17" x14ac:dyDescent="0.3">
      <c r="A39" s="206"/>
      <c r="B39" s="206"/>
      <c r="C39" s="194" t="s">
        <v>3</v>
      </c>
      <c r="D39" s="210"/>
      <c r="E39" s="210"/>
      <c r="F39" s="210"/>
      <c r="G39" s="206"/>
      <c r="H39" s="206"/>
      <c r="I39" s="206"/>
      <c r="L39" s="206"/>
      <c r="M39" s="206"/>
      <c r="N39" s="194" t="s">
        <v>3</v>
      </c>
      <c r="O39" s="210"/>
      <c r="P39" s="210"/>
      <c r="Q39" s="210"/>
    </row>
    <row r="43" spans="1:17" x14ac:dyDescent="0.3">
      <c r="A43" s="202" t="s">
        <v>388</v>
      </c>
      <c r="B43" s="202"/>
      <c r="C43" s="202"/>
      <c r="D43" s="202"/>
      <c r="E43" s="202"/>
      <c r="F43" s="202"/>
      <c r="G43" s="202"/>
      <c r="H43" s="202"/>
      <c r="I43" s="202"/>
    </row>
    <row r="44" spans="1:17" ht="21" x14ac:dyDescent="0.4">
      <c r="A44" s="203" t="s">
        <v>384</v>
      </c>
      <c r="B44" s="202"/>
      <c r="C44" s="205"/>
      <c r="D44" s="60"/>
      <c r="E44" s="202"/>
      <c r="F44" s="202"/>
      <c r="G44" s="290" t="s">
        <v>168</v>
      </c>
      <c r="H44" s="290"/>
      <c r="I44" s="202"/>
    </row>
    <row r="45" spans="1:17" x14ac:dyDescent="0.3">
      <c r="A45" s="208"/>
      <c r="B45" s="208"/>
      <c r="C45" s="133"/>
      <c r="D45" s="111" t="s">
        <v>212</v>
      </c>
      <c r="E45" s="252" t="s">
        <v>157</v>
      </c>
      <c r="F45" s="252" t="s">
        <v>158</v>
      </c>
      <c r="G45" s="111" t="s">
        <v>169</v>
      </c>
      <c r="H45" s="111" t="s">
        <v>170</v>
      </c>
      <c r="I45" s="208" t="s">
        <v>171</v>
      </c>
      <c r="M45" s="202"/>
      <c r="N45" s="202"/>
      <c r="O45" s="202"/>
      <c r="P45" s="202"/>
      <c r="Q45" s="202"/>
    </row>
    <row r="46" spans="1:17" x14ac:dyDescent="0.3">
      <c r="A46" s="208"/>
      <c r="B46" s="230">
        <v>0.25</v>
      </c>
      <c r="C46" s="133" t="s">
        <v>0</v>
      </c>
      <c r="D46" s="111" t="s">
        <v>9</v>
      </c>
      <c r="E46" s="208" t="s">
        <v>235</v>
      </c>
      <c r="F46" s="208" t="s">
        <v>137</v>
      </c>
      <c r="G46" s="210"/>
      <c r="H46" s="208"/>
      <c r="I46" s="208"/>
      <c r="M46" s="202"/>
      <c r="N46" s="202"/>
      <c r="O46" s="202"/>
      <c r="P46" s="202"/>
      <c r="Q46" s="202"/>
    </row>
    <row r="47" spans="1:17" x14ac:dyDescent="0.3">
      <c r="A47" s="208"/>
      <c r="B47" s="208"/>
      <c r="C47" s="133" t="s">
        <v>1</v>
      </c>
      <c r="D47" s="111" t="s">
        <v>9</v>
      </c>
      <c r="E47" s="208" t="s">
        <v>139</v>
      </c>
      <c r="F47" s="208" t="s">
        <v>151</v>
      </c>
      <c r="G47" s="210"/>
      <c r="H47" s="208"/>
      <c r="I47" s="208"/>
      <c r="M47" s="202"/>
      <c r="N47" s="202"/>
      <c r="O47" s="202"/>
      <c r="P47" s="202"/>
      <c r="Q47" s="202"/>
    </row>
    <row r="48" spans="1:17" x14ac:dyDescent="0.3">
      <c r="A48" s="208"/>
      <c r="B48" s="230"/>
      <c r="C48" s="133" t="s">
        <v>2</v>
      </c>
      <c r="D48" s="111" t="s">
        <v>9</v>
      </c>
      <c r="E48" s="208" t="s">
        <v>143</v>
      </c>
      <c r="F48" s="208" t="s">
        <v>225</v>
      </c>
      <c r="G48" s="208"/>
      <c r="H48" s="208"/>
      <c r="I48" s="208"/>
      <c r="M48" s="202"/>
      <c r="N48" s="202"/>
      <c r="O48" s="202"/>
      <c r="P48" s="202"/>
      <c r="Q48" s="202"/>
    </row>
    <row r="49" spans="1:17" x14ac:dyDescent="0.3">
      <c r="A49" s="208"/>
      <c r="B49" s="208"/>
      <c r="C49" s="133" t="s">
        <v>3</v>
      </c>
      <c r="D49" s="111" t="s">
        <v>9</v>
      </c>
      <c r="E49" s="208" t="s">
        <v>141</v>
      </c>
      <c r="F49" s="208" t="s">
        <v>145</v>
      </c>
      <c r="G49" s="208"/>
      <c r="H49" s="208"/>
      <c r="I49" s="208"/>
      <c r="M49" s="202"/>
      <c r="N49" s="202"/>
      <c r="O49" s="202"/>
      <c r="P49" s="202"/>
      <c r="Q49" s="202"/>
    </row>
    <row r="50" spans="1:17" x14ac:dyDescent="0.3">
      <c r="A50" s="217"/>
      <c r="B50" s="291">
        <v>0.27083333333333331</v>
      </c>
      <c r="C50" s="219" t="s">
        <v>0</v>
      </c>
      <c r="D50" s="251"/>
      <c r="E50" s="217" t="s">
        <v>329</v>
      </c>
      <c r="F50" s="217" t="s">
        <v>330</v>
      </c>
      <c r="G50" s="217"/>
      <c r="H50" s="217"/>
      <c r="I50" s="217"/>
      <c r="M50" s="202"/>
      <c r="N50" s="202"/>
      <c r="O50" s="202"/>
      <c r="P50" s="202"/>
      <c r="Q50" s="202"/>
    </row>
    <row r="51" spans="1:17" x14ac:dyDescent="0.3">
      <c r="A51" s="217"/>
      <c r="B51" s="217"/>
      <c r="C51" s="219" t="s">
        <v>1</v>
      </c>
      <c r="D51" s="217"/>
      <c r="E51" s="217" t="s">
        <v>331</v>
      </c>
      <c r="F51" s="217" t="s">
        <v>332</v>
      </c>
      <c r="G51" s="217"/>
      <c r="H51" s="217"/>
      <c r="I51" s="217"/>
      <c r="M51" s="202"/>
      <c r="N51" s="202"/>
      <c r="O51" s="202"/>
      <c r="P51" s="202"/>
      <c r="Q51" s="202"/>
    </row>
    <row r="52" spans="1:17" x14ac:dyDescent="0.3">
      <c r="A52" s="206"/>
      <c r="B52" s="207"/>
      <c r="C52" s="194" t="s">
        <v>2</v>
      </c>
      <c r="D52" s="249" t="s">
        <v>309</v>
      </c>
      <c r="E52" s="206" t="s">
        <v>135</v>
      </c>
      <c r="F52" s="206" t="s">
        <v>217</v>
      </c>
      <c r="G52" s="206"/>
      <c r="H52" s="206"/>
      <c r="I52" s="206"/>
      <c r="M52" s="202"/>
      <c r="N52" s="202"/>
      <c r="O52" s="202"/>
      <c r="P52" s="202"/>
      <c r="Q52" s="202"/>
    </row>
    <row r="53" spans="1:17" x14ac:dyDescent="0.3">
      <c r="A53" s="206"/>
      <c r="B53" s="206"/>
      <c r="C53" s="194" t="s">
        <v>3</v>
      </c>
      <c r="D53" s="249" t="s">
        <v>309</v>
      </c>
      <c r="E53" s="206" t="s">
        <v>130</v>
      </c>
      <c r="F53" s="206" t="s">
        <v>147</v>
      </c>
      <c r="G53" s="206"/>
      <c r="H53" s="206"/>
      <c r="I53" s="206"/>
      <c r="M53" s="202"/>
      <c r="N53" s="202"/>
      <c r="O53" s="202"/>
      <c r="P53" s="202"/>
      <c r="Q53" s="202"/>
    </row>
    <row r="54" spans="1:17" x14ac:dyDescent="0.3">
      <c r="A54" s="208"/>
      <c r="B54" s="230">
        <v>0.29166666666666669</v>
      </c>
      <c r="C54" s="133" t="s">
        <v>0</v>
      </c>
      <c r="D54" s="111" t="s">
        <v>309</v>
      </c>
      <c r="E54" s="208" t="s">
        <v>142</v>
      </c>
      <c r="F54" s="208" t="s">
        <v>375</v>
      </c>
      <c r="G54" s="208"/>
      <c r="H54" s="208"/>
      <c r="I54" s="208"/>
      <c r="M54" s="202"/>
      <c r="N54" s="202"/>
      <c r="O54" s="202"/>
      <c r="P54" s="202"/>
      <c r="Q54" s="202"/>
    </row>
    <row r="55" spans="1:17" x14ac:dyDescent="0.3">
      <c r="A55" s="208"/>
      <c r="B55" s="208"/>
      <c r="C55" s="133" t="s">
        <v>1</v>
      </c>
      <c r="D55" s="111" t="s">
        <v>309</v>
      </c>
      <c r="E55" s="208" t="s">
        <v>140</v>
      </c>
      <c r="F55" s="208" t="s">
        <v>376</v>
      </c>
      <c r="G55" s="208"/>
      <c r="H55" s="208"/>
      <c r="I55" s="208"/>
      <c r="M55" s="202"/>
      <c r="N55" s="202"/>
      <c r="O55" s="202"/>
      <c r="P55" s="202"/>
      <c r="Q55" s="202"/>
    </row>
    <row r="56" spans="1:17" x14ac:dyDescent="0.3">
      <c r="A56" s="208"/>
      <c r="B56" s="230"/>
      <c r="C56" s="133" t="s">
        <v>2</v>
      </c>
      <c r="D56" s="111" t="s">
        <v>9</v>
      </c>
      <c r="E56" s="208" t="s">
        <v>225</v>
      </c>
      <c r="F56" s="208" t="s">
        <v>139</v>
      </c>
      <c r="G56" s="210"/>
      <c r="H56" s="208"/>
      <c r="I56" s="208"/>
      <c r="K56" s="66"/>
      <c r="L56" s="66"/>
      <c r="M56" s="202"/>
      <c r="N56" s="202"/>
      <c r="O56" s="202"/>
      <c r="P56" s="202"/>
      <c r="Q56" s="202"/>
    </row>
    <row r="57" spans="1:17" x14ac:dyDescent="0.3">
      <c r="A57" s="208"/>
      <c r="B57" s="230"/>
      <c r="C57" s="133" t="s">
        <v>3</v>
      </c>
      <c r="D57" s="111" t="s">
        <v>9</v>
      </c>
      <c r="E57" s="208" t="s">
        <v>137</v>
      </c>
      <c r="F57" s="208" t="s">
        <v>141</v>
      </c>
      <c r="G57" s="210"/>
      <c r="H57" s="208"/>
      <c r="I57" s="208"/>
      <c r="K57" s="66"/>
      <c r="L57" s="66"/>
      <c r="M57" s="202"/>
      <c r="N57" s="202"/>
      <c r="O57" s="202"/>
      <c r="P57" s="202"/>
      <c r="Q57" s="202"/>
    </row>
    <row r="58" spans="1:17" x14ac:dyDescent="0.3">
      <c r="A58" s="217"/>
      <c r="B58" s="291">
        <v>0.3125</v>
      </c>
      <c r="C58" s="219" t="s">
        <v>0</v>
      </c>
      <c r="D58" s="217"/>
      <c r="E58" s="217" t="s">
        <v>329</v>
      </c>
      <c r="F58" s="217" t="s">
        <v>331</v>
      </c>
      <c r="G58" s="217"/>
      <c r="H58" s="217"/>
      <c r="I58" s="217"/>
      <c r="K58" s="66"/>
      <c r="L58" s="66"/>
      <c r="M58" s="202"/>
      <c r="N58" s="202"/>
      <c r="O58" s="202"/>
      <c r="P58" s="202"/>
      <c r="Q58" s="202"/>
    </row>
    <row r="59" spans="1:17" x14ac:dyDescent="0.3">
      <c r="A59" s="217"/>
      <c r="B59" s="217"/>
      <c r="C59" s="219" t="s">
        <v>1</v>
      </c>
      <c r="D59" s="217"/>
      <c r="E59" s="217" t="s">
        <v>330</v>
      </c>
      <c r="F59" s="217" t="s">
        <v>332</v>
      </c>
      <c r="G59" s="217"/>
      <c r="H59" s="217"/>
      <c r="I59" s="217"/>
      <c r="K59" s="67"/>
      <c r="L59" s="67"/>
      <c r="M59" s="202"/>
      <c r="N59" s="202"/>
      <c r="O59" s="202"/>
      <c r="P59" s="202"/>
      <c r="Q59" s="202"/>
    </row>
    <row r="60" spans="1:17" x14ac:dyDescent="0.3">
      <c r="A60" s="206"/>
      <c r="B60" s="207"/>
      <c r="C60" s="194" t="s">
        <v>2</v>
      </c>
      <c r="D60" s="249" t="s">
        <v>309</v>
      </c>
      <c r="E60" s="206" t="s">
        <v>135</v>
      </c>
      <c r="F60" s="206" t="s">
        <v>147</v>
      </c>
      <c r="G60" s="206"/>
      <c r="H60" s="206"/>
      <c r="I60" s="206"/>
      <c r="K60" s="66"/>
      <c r="L60" s="66"/>
      <c r="M60" s="202"/>
      <c r="N60" s="202"/>
      <c r="O60" s="202"/>
      <c r="P60" s="202"/>
      <c r="Q60" s="202"/>
    </row>
    <row r="61" spans="1:17" x14ac:dyDescent="0.3">
      <c r="A61" s="206"/>
      <c r="B61" s="206"/>
      <c r="C61" s="194" t="s">
        <v>3</v>
      </c>
      <c r="D61" s="249" t="s">
        <v>309</v>
      </c>
      <c r="E61" s="206" t="s">
        <v>130</v>
      </c>
      <c r="F61" s="206" t="s">
        <v>217</v>
      </c>
      <c r="G61" s="206"/>
      <c r="H61" s="206"/>
      <c r="I61" s="206"/>
      <c r="K61" s="66"/>
      <c r="L61" s="66"/>
      <c r="M61" s="202"/>
      <c r="N61" s="202"/>
      <c r="O61" s="202"/>
      <c r="P61" s="202"/>
      <c r="Q61" s="202"/>
    </row>
    <row r="62" spans="1:17" x14ac:dyDescent="0.3">
      <c r="A62" s="208"/>
      <c r="B62" s="230">
        <v>0.33333333333333331</v>
      </c>
      <c r="C62" s="133" t="s">
        <v>0</v>
      </c>
      <c r="D62" s="111" t="s">
        <v>309</v>
      </c>
      <c r="E62" s="208" t="s">
        <v>142</v>
      </c>
      <c r="F62" s="208" t="s">
        <v>376</v>
      </c>
      <c r="G62" s="208"/>
      <c r="H62" s="208"/>
      <c r="I62" s="208"/>
      <c r="K62" s="66"/>
      <c r="L62" s="66"/>
      <c r="M62" s="202"/>
      <c r="N62" s="202"/>
      <c r="O62" s="202"/>
      <c r="P62" s="202"/>
      <c r="Q62" s="202"/>
    </row>
    <row r="63" spans="1:17" x14ac:dyDescent="0.3">
      <c r="A63" s="208"/>
      <c r="B63" s="208"/>
      <c r="C63" s="133" t="s">
        <v>1</v>
      </c>
      <c r="D63" s="111" t="s">
        <v>309</v>
      </c>
      <c r="E63" s="208" t="s">
        <v>140</v>
      </c>
      <c r="F63" s="208" t="s">
        <v>375</v>
      </c>
      <c r="G63" s="208"/>
      <c r="H63" s="208"/>
      <c r="I63" s="208"/>
      <c r="K63" s="66"/>
      <c r="L63" s="66"/>
      <c r="M63" s="202"/>
      <c r="N63" s="202"/>
      <c r="O63" s="202"/>
      <c r="P63" s="202"/>
      <c r="Q63" s="202"/>
    </row>
    <row r="64" spans="1:17" x14ac:dyDescent="0.3">
      <c r="A64" s="208"/>
      <c r="B64" s="230"/>
      <c r="C64" s="133" t="s">
        <v>2</v>
      </c>
      <c r="D64" s="111" t="s">
        <v>9</v>
      </c>
      <c r="E64" s="208" t="s">
        <v>145</v>
      </c>
      <c r="F64" s="208" t="s">
        <v>235</v>
      </c>
      <c r="G64" s="208"/>
      <c r="H64" s="208"/>
      <c r="I64" s="208"/>
      <c r="K64" s="66"/>
      <c r="L64" s="66"/>
      <c r="M64" s="202"/>
      <c r="N64" s="202"/>
      <c r="O64" s="202"/>
      <c r="P64" s="202"/>
      <c r="Q64" s="202"/>
    </row>
    <row r="65" spans="1:17" x14ac:dyDescent="0.3">
      <c r="A65" s="208"/>
      <c r="B65" s="208"/>
      <c r="C65" s="133" t="s">
        <v>3</v>
      </c>
      <c r="D65" s="111" t="s">
        <v>9</v>
      </c>
      <c r="E65" s="208" t="s">
        <v>151</v>
      </c>
      <c r="F65" s="208" t="s">
        <v>143</v>
      </c>
      <c r="G65" s="208"/>
      <c r="H65" s="208"/>
      <c r="I65" s="208"/>
      <c r="K65" s="67"/>
      <c r="L65" s="67"/>
      <c r="M65" s="202"/>
      <c r="N65" s="202"/>
      <c r="O65" s="202"/>
      <c r="P65" s="202"/>
      <c r="Q65" s="202"/>
    </row>
    <row r="66" spans="1:17" x14ac:dyDescent="0.3">
      <c r="A66" s="217"/>
      <c r="B66" s="291">
        <v>0.35416666666666669</v>
      </c>
      <c r="C66" s="219" t="s">
        <v>0</v>
      </c>
      <c r="D66" s="217"/>
      <c r="E66" s="217" t="s">
        <v>329</v>
      </c>
      <c r="F66" s="217" t="s">
        <v>332</v>
      </c>
      <c r="G66" s="217"/>
      <c r="H66" s="217"/>
      <c r="I66" s="217"/>
      <c r="K66" s="66"/>
      <c r="L66" s="66"/>
      <c r="M66" s="202"/>
      <c r="N66" s="202"/>
      <c r="O66" s="202"/>
      <c r="P66" s="202"/>
      <c r="Q66" s="202"/>
    </row>
    <row r="67" spans="1:17" x14ac:dyDescent="0.3">
      <c r="A67" s="217"/>
      <c r="B67" s="217"/>
      <c r="C67" s="219" t="s">
        <v>1</v>
      </c>
      <c r="D67" s="217"/>
      <c r="E67" s="217" t="s">
        <v>330</v>
      </c>
      <c r="F67" s="217" t="s">
        <v>331</v>
      </c>
      <c r="G67" s="217"/>
      <c r="H67" s="217"/>
      <c r="I67" s="217"/>
      <c r="M67" s="202"/>
      <c r="N67" s="202"/>
      <c r="O67" s="202"/>
      <c r="P67" s="202"/>
      <c r="Q67" s="202"/>
    </row>
    <row r="68" spans="1:17" x14ac:dyDescent="0.3">
      <c r="A68" s="206"/>
      <c r="B68" s="207"/>
      <c r="C68" s="194" t="s">
        <v>2</v>
      </c>
      <c r="D68" s="249" t="s">
        <v>309</v>
      </c>
      <c r="E68" s="206" t="s">
        <v>376</v>
      </c>
      <c r="F68" s="206" t="s">
        <v>130</v>
      </c>
      <c r="G68" s="206"/>
      <c r="H68" s="206"/>
      <c r="I68" s="206"/>
      <c r="M68" s="202"/>
      <c r="N68" s="202"/>
      <c r="O68" s="202"/>
      <c r="P68" s="202"/>
      <c r="Q68" s="202"/>
    </row>
    <row r="69" spans="1:17" x14ac:dyDescent="0.3">
      <c r="A69" s="206"/>
      <c r="B69" s="206"/>
      <c r="C69" s="194" t="s">
        <v>3</v>
      </c>
      <c r="D69" s="249" t="s">
        <v>309</v>
      </c>
      <c r="E69" s="206" t="s">
        <v>375</v>
      </c>
      <c r="F69" s="206" t="s">
        <v>135</v>
      </c>
      <c r="G69" s="206"/>
      <c r="H69" s="206"/>
      <c r="I69" s="206"/>
      <c r="M69" s="202"/>
      <c r="N69" s="202"/>
      <c r="O69" s="202"/>
      <c r="P69" s="202"/>
      <c r="Q69" s="202"/>
    </row>
    <row r="70" spans="1:17" x14ac:dyDescent="0.3">
      <c r="A70" s="208"/>
      <c r="B70" s="230">
        <v>0.375</v>
      </c>
      <c r="C70" s="133" t="s">
        <v>0</v>
      </c>
      <c r="D70" s="111" t="s">
        <v>9</v>
      </c>
      <c r="E70" s="208" t="s">
        <v>137</v>
      </c>
      <c r="F70" s="208" t="s">
        <v>139</v>
      </c>
      <c r="G70" s="208"/>
      <c r="H70" s="208"/>
      <c r="I70" s="208"/>
      <c r="M70" s="202"/>
      <c r="N70" s="202"/>
      <c r="O70" s="202"/>
      <c r="P70" s="202"/>
      <c r="Q70" s="202"/>
    </row>
    <row r="71" spans="1:17" x14ac:dyDescent="0.3">
      <c r="A71" s="208"/>
      <c r="B71" s="208"/>
      <c r="C71" s="133" t="s">
        <v>1</v>
      </c>
      <c r="D71" s="111" t="s">
        <v>9</v>
      </c>
      <c r="E71" s="208" t="s">
        <v>225</v>
      </c>
      <c r="F71" s="208" t="s">
        <v>141</v>
      </c>
      <c r="G71" s="208"/>
      <c r="H71" s="208"/>
      <c r="I71" s="208"/>
      <c r="M71" s="202"/>
      <c r="N71" s="202"/>
      <c r="O71" s="202"/>
      <c r="P71" s="202"/>
      <c r="Q71" s="202"/>
    </row>
    <row r="72" spans="1:17" x14ac:dyDescent="0.3">
      <c r="A72" s="208"/>
      <c r="B72" s="208"/>
      <c r="C72" s="133" t="s">
        <v>2</v>
      </c>
      <c r="D72" s="111" t="s">
        <v>9</v>
      </c>
      <c r="E72" s="208" t="s">
        <v>151</v>
      </c>
      <c r="F72" s="208" t="s">
        <v>235</v>
      </c>
      <c r="G72" s="208"/>
      <c r="H72" s="208"/>
      <c r="I72" s="208"/>
      <c r="M72" s="202"/>
      <c r="N72" s="202"/>
      <c r="O72" s="202"/>
      <c r="P72" s="202"/>
      <c r="Q72" s="202"/>
    </row>
    <row r="73" spans="1:17" x14ac:dyDescent="0.3">
      <c r="A73" s="208"/>
      <c r="B73" s="208"/>
      <c r="C73" s="133" t="s">
        <v>3</v>
      </c>
      <c r="D73" s="111" t="s">
        <v>9</v>
      </c>
      <c r="E73" s="208" t="s">
        <v>145</v>
      </c>
      <c r="F73" s="208" t="s">
        <v>143</v>
      </c>
      <c r="G73" s="208"/>
      <c r="H73" s="208"/>
      <c r="I73" s="208"/>
      <c r="M73" s="202"/>
      <c r="N73" s="202"/>
      <c r="O73" s="202"/>
      <c r="P73" s="202"/>
      <c r="Q73" s="202"/>
    </row>
    <row r="74" spans="1:17" x14ac:dyDescent="0.3">
      <c r="A74" s="206"/>
      <c r="B74" s="207">
        <v>0.39583333333333331</v>
      </c>
      <c r="C74" s="194" t="s">
        <v>0</v>
      </c>
      <c r="D74" s="249" t="s">
        <v>309</v>
      </c>
      <c r="E74" s="206" t="s">
        <v>147</v>
      </c>
      <c r="F74" s="206" t="s">
        <v>140</v>
      </c>
      <c r="G74" s="206"/>
      <c r="H74" s="206"/>
      <c r="I74" s="206"/>
      <c r="M74" s="202"/>
      <c r="N74" s="202"/>
      <c r="O74" s="202"/>
      <c r="P74" s="202"/>
      <c r="Q74" s="202"/>
    </row>
    <row r="75" spans="1:17" x14ac:dyDescent="0.3">
      <c r="A75" s="206"/>
      <c r="B75" s="206"/>
      <c r="C75" s="194" t="s">
        <v>1</v>
      </c>
      <c r="D75" s="249" t="s">
        <v>309</v>
      </c>
      <c r="E75" s="206" t="s">
        <v>217</v>
      </c>
      <c r="F75" s="206" t="s">
        <v>142</v>
      </c>
      <c r="G75" s="206"/>
      <c r="H75" s="206"/>
      <c r="I75" s="206"/>
      <c r="M75" s="202"/>
      <c r="N75" s="202"/>
      <c r="O75" s="202"/>
      <c r="P75" s="202"/>
      <c r="Q75" s="202"/>
    </row>
    <row r="76" spans="1:17" x14ac:dyDescent="0.3">
      <c r="A76" s="206"/>
      <c r="B76" s="206"/>
      <c r="C76" s="194" t="s">
        <v>2</v>
      </c>
      <c r="D76" s="249" t="s">
        <v>309</v>
      </c>
      <c r="E76" s="206" t="s">
        <v>376</v>
      </c>
      <c r="F76" s="206" t="s">
        <v>135</v>
      </c>
      <c r="G76" s="206"/>
      <c r="H76" s="206"/>
      <c r="I76" s="206"/>
      <c r="M76" s="202"/>
      <c r="N76" s="202"/>
      <c r="O76" s="202"/>
      <c r="P76" s="202"/>
      <c r="Q76" s="202"/>
    </row>
    <row r="77" spans="1:17" x14ac:dyDescent="0.3">
      <c r="A77" s="206"/>
      <c r="B77" s="206"/>
      <c r="C77" s="194" t="s">
        <v>3</v>
      </c>
      <c r="D77" s="249" t="s">
        <v>309</v>
      </c>
      <c r="E77" s="206" t="s">
        <v>375</v>
      </c>
      <c r="F77" s="206" t="s">
        <v>130</v>
      </c>
      <c r="G77" s="206"/>
      <c r="H77" s="206"/>
      <c r="I77" s="206"/>
      <c r="M77" s="202"/>
      <c r="N77" s="202"/>
      <c r="O77" s="202"/>
      <c r="P77" s="202"/>
      <c r="Q77" s="202"/>
    </row>
    <row r="78" spans="1:17" x14ac:dyDescent="0.3">
      <c r="A78" s="208"/>
      <c r="B78" s="230">
        <v>0.41666666666666669</v>
      </c>
      <c r="C78" s="133" t="s">
        <v>0</v>
      </c>
      <c r="D78" s="111" t="s">
        <v>9</v>
      </c>
      <c r="E78" s="208" t="s">
        <v>141</v>
      </c>
      <c r="F78" s="208" t="s">
        <v>151</v>
      </c>
      <c r="G78" s="208"/>
      <c r="H78" s="208"/>
      <c r="I78" s="208"/>
      <c r="M78" s="202"/>
      <c r="N78" s="202"/>
      <c r="O78" s="202"/>
      <c r="P78" s="202"/>
      <c r="Q78" s="202"/>
    </row>
    <row r="79" spans="1:17" x14ac:dyDescent="0.3">
      <c r="A79" s="208"/>
      <c r="B79" s="208"/>
      <c r="C79" s="133" t="s">
        <v>1</v>
      </c>
      <c r="D79" s="111" t="s">
        <v>9</v>
      </c>
      <c r="E79" s="208" t="s">
        <v>139</v>
      </c>
      <c r="F79" s="208" t="s">
        <v>145</v>
      </c>
      <c r="G79" s="208"/>
      <c r="H79" s="208"/>
      <c r="I79" s="208"/>
      <c r="M79" s="202"/>
      <c r="N79" s="202"/>
      <c r="O79" s="202"/>
      <c r="P79" s="202"/>
      <c r="Q79" s="202"/>
    </row>
    <row r="80" spans="1:17" x14ac:dyDescent="0.3">
      <c r="A80" s="208"/>
      <c r="B80" s="208"/>
      <c r="C80" s="133" t="s">
        <v>2</v>
      </c>
      <c r="D80" s="111" t="s">
        <v>9</v>
      </c>
      <c r="E80" s="208" t="s">
        <v>143</v>
      </c>
      <c r="F80" s="208" t="s">
        <v>137</v>
      </c>
      <c r="G80" s="208"/>
      <c r="H80" s="208"/>
      <c r="I80" s="208"/>
      <c r="M80" s="202"/>
      <c r="N80" s="202"/>
      <c r="O80" s="202"/>
      <c r="P80" s="202"/>
      <c r="Q80" s="202"/>
    </row>
    <row r="81" spans="1:17" x14ac:dyDescent="0.3">
      <c r="A81" s="208"/>
      <c r="B81" s="208"/>
      <c r="C81" s="133" t="s">
        <v>3</v>
      </c>
      <c r="D81" s="111" t="s">
        <v>9</v>
      </c>
      <c r="E81" s="278" t="s">
        <v>235</v>
      </c>
      <c r="F81" s="278" t="s">
        <v>225</v>
      </c>
      <c r="G81" s="208"/>
      <c r="H81" s="208"/>
      <c r="I81" s="208"/>
      <c r="M81" s="202"/>
      <c r="N81" s="202"/>
      <c r="O81" s="202"/>
      <c r="P81" s="202"/>
      <c r="Q81" s="202"/>
    </row>
    <row r="82" spans="1:17" x14ac:dyDescent="0.3">
      <c r="A82" s="206"/>
      <c r="B82" s="207">
        <v>0.4375</v>
      </c>
      <c r="C82" s="194" t="s">
        <v>0</v>
      </c>
      <c r="D82" s="249" t="s">
        <v>309</v>
      </c>
      <c r="E82" s="206" t="s">
        <v>217</v>
      </c>
      <c r="F82" s="206" t="s">
        <v>140</v>
      </c>
      <c r="G82" s="206"/>
      <c r="H82" s="206"/>
      <c r="I82" s="206"/>
      <c r="M82" s="202"/>
      <c r="N82" s="202"/>
      <c r="O82" s="202"/>
      <c r="P82" s="202"/>
      <c r="Q82" s="202"/>
    </row>
    <row r="83" spans="1:17" x14ac:dyDescent="0.3">
      <c r="A83" s="206"/>
      <c r="B83" s="206"/>
      <c r="C83" s="194" t="s">
        <v>1</v>
      </c>
      <c r="D83" s="249" t="s">
        <v>309</v>
      </c>
      <c r="E83" s="206" t="s">
        <v>147</v>
      </c>
      <c r="F83" s="206" t="s">
        <v>142</v>
      </c>
      <c r="G83" s="206"/>
      <c r="H83" s="206"/>
      <c r="I83" s="206"/>
      <c r="M83" s="202"/>
      <c r="N83" s="202"/>
      <c r="O83" s="202"/>
      <c r="P83" s="202"/>
      <c r="Q83" s="202"/>
    </row>
    <row r="84" spans="1:17" x14ac:dyDescent="0.3">
      <c r="M84" s="202"/>
      <c r="N84" s="202"/>
      <c r="O84" s="202"/>
      <c r="P84" s="202"/>
      <c r="Q84" s="202"/>
    </row>
    <row r="85" spans="1:17" x14ac:dyDescent="0.3">
      <c r="M85" s="202"/>
      <c r="N85" s="202"/>
      <c r="O85" s="202"/>
      <c r="P85" s="202"/>
      <c r="Q85" s="202"/>
    </row>
    <row r="86" spans="1:17" x14ac:dyDescent="0.3">
      <c r="M86" s="202"/>
      <c r="N86" s="202"/>
      <c r="O86" s="202"/>
      <c r="P86" s="202"/>
      <c r="Q86" s="202"/>
    </row>
    <row r="87" spans="1:17" x14ac:dyDescent="0.3">
      <c r="M87" s="202"/>
      <c r="N87" s="202"/>
      <c r="O87" s="202"/>
      <c r="P87" s="202"/>
      <c r="Q87" s="202"/>
    </row>
    <row r="88" spans="1:17" x14ac:dyDescent="0.3">
      <c r="M88" s="202"/>
      <c r="N88" s="202"/>
      <c r="O88" s="202"/>
      <c r="P88" s="202"/>
      <c r="Q88" s="20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N96"/>
  <sheetViews>
    <sheetView workbookViewId="0"/>
  </sheetViews>
  <sheetFormatPr defaultRowHeight="14.4" x14ac:dyDescent="0.3"/>
  <cols>
    <col min="11" max="11" width="10.33203125" customWidth="1"/>
  </cols>
  <sheetData>
    <row r="1" spans="1:14" ht="18" x14ac:dyDescent="0.35">
      <c r="A1" s="54" t="s">
        <v>22</v>
      </c>
      <c r="B1" s="54" t="s">
        <v>42</v>
      </c>
      <c r="C1" s="59"/>
    </row>
    <row r="2" spans="1:14" x14ac:dyDescent="0.3">
      <c r="A2" s="4" t="s">
        <v>29</v>
      </c>
      <c r="B2" s="4" t="s">
        <v>30</v>
      </c>
      <c r="C2" s="4" t="s">
        <v>31</v>
      </c>
      <c r="K2" s="59" t="s">
        <v>109</v>
      </c>
      <c r="L2" s="59" t="s">
        <v>106</v>
      </c>
      <c r="M2" s="59" t="s">
        <v>107</v>
      </c>
      <c r="N2" s="59" t="s">
        <v>108</v>
      </c>
    </row>
    <row r="3" spans="1:14" x14ac:dyDescent="0.3">
      <c r="A3" s="59">
        <v>1</v>
      </c>
      <c r="B3" s="3">
        <v>0.25</v>
      </c>
      <c r="C3" s="2" t="s">
        <v>0</v>
      </c>
      <c r="D3" s="59" t="s">
        <v>9</v>
      </c>
      <c r="E3" s="59">
        <v>9</v>
      </c>
      <c r="F3" s="59">
        <v>10</v>
      </c>
      <c r="H3" s="68"/>
      <c r="I3" s="78"/>
      <c r="J3" s="68" t="s">
        <v>7</v>
      </c>
      <c r="K3" s="68"/>
      <c r="L3" s="68">
        <v>1</v>
      </c>
      <c r="M3" s="68">
        <v>1</v>
      </c>
      <c r="N3" s="68"/>
    </row>
    <row r="4" spans="1:14" x14ac:dyDescent="0.3">
      <c r="A4" s="59">
        <v>2</v>
      </c>
      <c r="B4" s="59"/>
      <c r="C4" s="2" t="s">
        <v>1</v>
      </c>
      <c r="D4" s="59" t="s">
        <v>9</v>
      </c>
      <c r="E4" s="59">
        <v>11</v>
      </c>
      <c r="F4" s="59">
        <v>12</v>
      </c>
      <c r="H4" s="68"/>
      <c r="I4" s="78"/>
      <c r="J4" s="68" t="s">
        <v>8</v>
      </c>
      <c r="K4" s="68"/>
      <c r="L4" s="68">
        <v>1</v>
      </c>
      <c r="M4" s="68">
        <v>1</v>
      </c>
      <c r="N4" s="68"/>
    </row>
    <row r="5" spans="1:14" x14ac:dyDescent="0.3">
      <c r="A5" s="59">
        <v>3</v>
      </c>
      <c r="B5" s="59"/>
      <c r="C5" s="2" t="s">
        <v>2</v>
      </c>
      <c r="D5" s="17" t="s">
        <v>10</v>
      </c>
      <c r="E5" s="17">
        <v>13</v>
      </c>
      <c r="F5" s="17">
        <v>14</v>
      </c>
      <c r="H5" s="68"/>
      <c r="I5" s="78"/>
      <c r="J5" s="68" t="s">
        <v>9</v>
      </c>
      <c r="K5" s="68"/>
      <c r="L5" s="68">
        <v>1</v>
      </c>
      <c r="M5" s="68">
        <v>1</v>
      </c>
      <c r="N5" s="68"/>
    </row>
    <row r="6" spans="1:14" x14ac:dyDescent="0.3">
      <c r="A6" s="59">
        <v>4</v>
      </c>
      <c r="B6" s="59"/>
      <c r="C6" s="2" t="s">
        <v>3</v>
      </c>
      <c r="D6" s="17" t="s">
        <v>10</v>
      </c>
      <c r="E6" s="17">
        <v>15</v>
      </c>
      <c r="F6" s="17">
        <v>16</v>
      </c>
      <c r="H6" s="68"/>
      <c r="I6" s="78"/>
      <c r="J6" s="68" t="s">
        <v>10</v>
      </c>
      <c r="K6" s="68"/>
      <c r="L6" s="68">
        <v>1</v>
      </c>
      <c r="M6" s="68">
        <v>1</v>
      </c>
      <c r="N6" s="68"/>
    </row>
    <row r="7" spans="1:14" x14ac:dyDescent="0.3">
      <c r="A7" s="59">
        <v>5</v>
      </c>
      <c r="B7" s="59"/>
      <c r="C7" s="20" t="s">
        <v>4</v>
      </c>
      <c r="D7" s="59" t="s">
        <v>11</v>
      </c>
      <c r="E7" s="59">
        <v>17</v>
      </c>
      <c r="F7" s="59">
        <v>18</v>
      </c>
      <c r="H7" s="68"/>
      <c r="I7" s="78"/>
      <c r="J7" s="68" t="s">
        <v>11</v>
      </c>
      <c r="K7" s="68"/>
      <c r="L7" s="68">
        <v>1</v>
      </c>
      <c r="M7" s="68">
        <v>1</v>
      </c>
      <c r="N7" s="68"/>
    </row>
    <row r="8" spans="1:14" x14ac:dyDescent="0.3">
      <c r="A8" s="59">
        <v>6</v>
      </c>
      <c r="B8" s="59"/>
      <c r="C8" s="20" t="s">
        <v>5</v>
      </c>
      <c r="D8" s="59" t="s">
        <v>11</v>
      </c>
      <c r="E8" s="59">
        <v>19</v>
      </c>
      <c r="F8" s="59">
        <v>20</v>
      </c>
      <c r="H8" s="68"/>
      <c r="I8" s="78"/>
      <c r="J8" s="68" t="s">
        <v>12</v>
      </c>
      <c r="K8" s="68"/>
      <c r="L8" s="68"/>
      <c r="M8" s="68">
        <v>1</v>
      </c>
      <c r="N8" s="68">
        <v>1</v>
      </c>
    </row>
    <row r="9" spans="1:14" x14ac:dyDescent="0.3">
      <c r="A9" s="59">
        <v>7</v>
      </c>
      <c r="B9" s="3">
        <v>0.27083333333333331</v>
      </c>
      <c r="C9" s="2" t="s">
        <v>0</v>
      </c>
      <c r="D9" s="59" t="s">
        <v>7</v>
      </c>
      <c r="E9" s="59">
        <v>1</v>
      </c>
      <c r="F9" s="59">
        <v>2</v>
      </c>
      <c r="H9" s="68"/>
      <c r="I9" s="78"/>
      <c r="J9" s="68" t="s">
        <v>13</v>
      </c>
      <c r="K9" s="68"/>
      <c r="L9" s="68">
        <v>1</v>
      </c>
      <c r="M9" s="68">
        <v>1</v>
      </c>
      <c r="N9" s="68"/>
    </row>
    <row r="10" spans="1:14" x14ac:dyDescent="0.3">
      <c r="A10" s="59">
        <v>8</v>
      </c>
      <c r="B10" s="59"/>
      <c r="C10" s="2" t="s">
        <v>1</v>
      </c>
      <c r="D10" s="59" t="s">
        <v>7</v>
      </c>
      <c r="E10" s="59">
        <v>3</v>
      </c>
      <c r="F10" s="59">
        <v>4</v>
      </c>
      <c r="H10" s="68"/>
      <c r="I10" s="78"/>
      <c r="J10" s="68" t="s">
        <v>14</v>
      </c>
      <c r="K10" s="68"/>
      <c r="L10" s="68">
        <v>1</v>
      </c>
      <c r="M10" s="68">
        <v>1</v>
      </c>
      <c r="N10" s="68"/>
    </row>
    <row r="11" spans="1:14" x14ac:dyDescent="0.3">
      <c r="A11" s="59">
        <v>9</v>
      </c>
      <c r="B11" s="59"/>
      <c r="C11" s="2" t="s">
        <v>2</v>
      </c>
      <c r="D11" s="59" t="s">
        <v>13</v>
      </c>
      <c r="E11" s="59">
        <v>25</v>
      </c>
      <c r="F11" s="59">
        <v>26</v>
      </c>
      <c r="H11" s="68"/>
      <c r="I11" s="78"/>
      <c r="J11" s="68"/>
      <c r="K11" s="68"/>
      <c r="L11" s="68"/>
      <c r="M11" s="68"/>
      <c r="N11" s="68"/>
    </row>
    <row r="12" spans="1:14" x14ac:dyDescent="0.3">
      <c r="A12" s="59">
        <v>10</v>
      </c>
      <c r="B12" s="59"/>
      <c r="C12" s="2" t="s">
        <v>3</v>
      </c>
      <c r="D12" s="59" t="s">
        <v>13</v>
      </c>
      <c r="E12" s="59">
        <v>27</v>
      </c>
      <c r="F12" s="59">
        <v>28</v>
      </c>
      <c r="H12" s="68"/>
      <c r="I12" s="78"/>
      <c r="J12" s="68"/>
      <c r="K12" s="68"/>
      <c r="L12" s="68"/>
      <c r="M12" s="68"/>
      <c r="N12" s="68"/>
    </row>
    <row r="13" spans="1:14" x14ac:dyDescent="0.3">
      <c r="A13" s="59">
        <v>11</v>
      </c>
      <c r="B13" s="59"/>
      <c r="C13" s="20" t="s">
        <v>4</v>
      </c>
      <c r="D13" s="17" t="s">
        <v>12</v>
      </c>
      <c r="E13" s="17">
        <v>21</v>
      </c>
      <c r="F13" s="17">
        <v>22</v>
      </c>
      <c r="H13" s="68"/>
      <c r="I13" s="78"/>
      <c r="J13" s="68"/>
      <c r="K13" s="68"/>
      <c r="L13" s="68"/>
      <c r="M13" s="68"/>
      <c r="N13" s="68"/>
    </row>
    <row r="14" spans="1:14" x14ac:dyDescent="0.3">
      <c r="A14" s="59">
        <v>12</v>
      </c>
      <c r="B14" s="59"/>
      <c r="C14" s="20" t="s">
        <v>5</v>
      </c>
      <c r="D14" s="17" t="s">
        <v>12</v>
      </c>
      <c r="E14" s="17">
        <v>21</v>
      </c>
      <c r="F14" s="17">
        <v>23</v>
      </c>
      <c r="H14" s="68"/>
      <c r="I14" s="78"/>
      <c r="J14" s="68"/>
      <c r="K14" s="68"/>
      <c r="L14" s="68"/>
      <c r="M14" s="68"/>
      <c r="N14" s="68"/>
    </row>
    <row r="15" spans="1:14" x14ac:dyDescent="0.3">
      <c r="A15" s="59">
        <v>13</v>
      </c>
      <c r="B15" s="3">
        <v>0.29166666666666702</v>
      </c>
      <c r="C15" s="2" t="s">
        <v>0</v>
      </c>
      <c r="D15" s="17" t="s">
        <v>8</v>
      </c>
      <c r="E15" s="17">
        <v>5</v>
      </c>
      <c r="F15" s="17">
        <v>6</v>
      </c>
      <c r="H15" s="68"/>
      <c r="I15" s="68"/>
      <c r="J15" s="68"/>
      <c r="K15" s="68"/>
      <c r="L15" s="68"/>
      <c r="M15" s="68"/>
      <c r="N15" s="78"/>
    </row>
    <row r="16" spans="1:14" x14ac:dyDescent="0.3">
      <c r="A16" s="59">
        <v>14</v>
      </c>
      <c r="B16" s="59"/>
      <c r="C16" s="2" t="s">
        <v>1</v>
      </c>
      <c r="D16" s="17" t="s">
        <v>8</v>
      </c>
      <c r="E16" s="17">
        <v>7</v>
      </c>
      <c r="F16" s="17">
        <v>8</v>
      </c>
      <c r="H16" s="68"/>
      <c r="I16" s="68"/>
      <c r="J16" s="68"/>
      <c r="K16" s="68"/>
      <c r="L16" s="68"/>
      <c r="M16" s="68"/>
      <c r="N16" s="78"/>
    </row>
    <row r="17" spans="1:14" x14ac:dyDescent="0.3">
      <c r="A17" s="59">
        <v>15</v>
      </c>
      <c r="B17" s="59"/>
      <c r="C17" s="2" t="s">
        <v>2</v>
      </c>
      <c r="D17" s="59" t="s">
        <v>9</v>
      </c>
      <c r="E17" s="59">
        <v>9</v>
      </c>
      <c r="F17" s="59">
        <v>11</v>
      </c>
      <c r="H17" s="68"/>
      <c r="I17" s="68"/>
      <c r="J17" s="68"/>
      <c r="K17" s="68"/>
      <c r="L17" s="68"/>
      <c r="M17" s="68"/>
      <c r="N17" s="78"/>
    </row>
    <row r="18" spans="1:14" x14ac:dyDescent="0.3">
      <c r="A18" s="59">
        <v>16</v>
      </c>
      <c r="B18" s="59"/>
      <c r="C18" s="2" t="s">
        <v>3</v>
      </c>
      <c r="D18" s="59" t="s">
        <v>9</v>
      </c>
      <c r="E18" s="59">
        <v>10</v>
      </c>
      <c r="F18" s="59">
        <v>12</v>
      </c>
      <c r="H18" s="68"/>
      <c r="I18" s="68"/>
      <c r="J18" s="68"/>
      <c r="K18" s="68"/>
      <c r="L18" s="68"/>
      <c r="M18" s="68"/>
      <c r="N18" s="78"/>
    </row>
    <row r="19" spans="1:14" x14ac:dyDescent="0.3">
      <c r="A19" s="59">
        <v>17</v>
      </c>
      <c r="B19" s="59"/>
      <c r="C19" s="20" t="s">
        <v>4</v>
      </c>
      <c r="D19" s="17" t="s">
        <v>10</v>
      </c>
      <c r="E19" s="17">
        <v>13</v>
      </c>
      <c r="F19" s="17">
        <v>15</v>
      </c>
      <c r="H19" s="68"/>
      <c r="I19" s="68"/>
      <c r="J19" s="68"/>
      <c r="K19" s="68"/>
      <c r="L19" s="68"/>
      <c r="M19" s="68"/>
      <c r="N19" s="78"/>
    </row>
    <row r="20" spans="1:14" x14ac:dyDescent="0.3">
      <c r="A20" s="59">
        <v>18</v>
      </c>
      <c r="B20" s="59"/>
      <c r="C20" s="20" t="s">
        <v>5</v>
      </c>
      <c r="D20" s="17" t="s">
        <v>10</v>
      </c>
      <c r="E20" s="17">
        <v>14</v>
      </c>
      <c r="F20" s="17">
        <v>16</v>
      </c>
      <c r="H20" s="68"/>
      <c r="I20" s="68"/>
      <c r="J20" s="68"/>
      <c r="K20" s="68"/>
      <c r="L20" s="68"/>
      <c r="M20" s="68"/>
      <c r="N20" s="78"/>
    </row>
    <row r="21" spans="1:14" x14ac:dyDescent="0.3">
      <c r="A21" s="59">
        <v>19</v>
      </c>
      <c r="B21" s="3">
        <v>0.3125</v>
      </c>
      <c r="C21" s="2" t="s">
        <v>0</v>
      </c>
      <c r="D21" s="59" t="s">
        <v>7</v>
      </c>
      <c r="E21" s="59">
        <v>2</v>
      </c>
      <c r="F21" s="59">
        <v>4</v>
      </c>
      <c r="H21" s="68"/>
      <c r="I21" s="68"/>
      <c r="J21" s="68"/>
      <c r="K21" s="68"/>
      <c r="L21" s="68"/>
      <c r="M21" s="68"/>
      <c r="N21" s="78"/>
    </row>
    <row r="22" spans="1:14" x14ac:dyDescent="0.3">
      <c r="A22" s="59">
        <v>20</v>
      </c>
      <c r="B22" s="59"/>
      <c r="C22" s="2" t="s">
        <v>1</v>
      </c>
      <c r="D22" s="59" t="s">
        <v>7</v>
      </c>
      <c r="E22" s="59">
        <v>1</v>
      </c>
      <c r="F22" s="59">
        <v>3</v>
      </c>
      <c r="H22" s="68"/>
      <c r="I22" s="68"/>
      <c r="J22" s="68"/>
      <c r="K22" s="68"/>
      <c r="L22" s="68"/>
      <c r="M22" s="68"/>
      <c r="N22" s="78"/>
    </row>
    <row r="23" spans="1:14" x14ac:dyDescent="0.3">
      <c r="A23" s="59">
        <v>21</v>
      </c>
      <c r="B23" s="59"/>
      <c r="C23" s="2" t="s">
        <v>2</v>
      </c>
      <c r="D23" s="59" t="s">
        <v>11</v>
      </c>
      <c r="E23" s="59">
        <v>17</v>
      </c>
      <c r="F23" s="59">
        <v>19</v>
      </c>
      <c r="H23" s="68"/>
      <c r="I23" s="68"/>
      <c r="J23" s="68"/>
      <c r="K23" s="68"/>
      <c r="L23" s="68"/>
      <c r="M23" s="68"/>
      <c r="N23" s="78"/>
    </row>
    <row r="24" spans="1:14" x14ac:dyDescent="0.3">
      <c r="A24" s="59">
        <v>22</v>
      </c>
      <c r="B24" s="59"/>
      <c r="C24" s="2" t="s">
        <v>3</v>
      </c>
      <c r="D24" s="59" t="s">
        <v>11</v>
      </c>
      <c r="E24" s="59">
        <v>18</v>
      </c>
      <c r="F24" s="59">
        <v>20</v>
      </c>
      <c r="H24" s="68"/>
      <c r="I24" s="68"/>
      <c r="J24" s="68"/>
      <c r="K24" s="68"/>
      <c r="L24" s="68"/>
      <c r="M24" s="68"/>
      <c r="N24" s="78"/>
    </row>
    <row r="25" spans="1:14" x14ac:dyDescent="0.3">
      <c r="A25" s="59">
        <v>23</v>
      </c>
      <c r="B25" s="59"/>
      <c r="C25" s="20" t="s">
        <v>4</v>
      </c>
      <c r="D25" s="17" t="s">
        <v>14</v>
      </c>
      <c r="E25" s="17">
        <v>29</v>
      </c>
      <c r="F25" s="17">
        <v>30</v>
      </c>
      <c r="K25" s="68"/>
      <c r="L25" s="68"/>
      <c r="M25" s="68"/>
      <c r="N25" s="78"/>
    </row>
    <row r="26" spans="1:14" x14ac:dyDescent="0.3">
      <c r="A26" s="59">
        <v>24</v>
      </c>
      <c r="B26" s="59"/>
      <c r="C26" s="20" t="s">
        <v>5</v>
      </c>
      <c r="D26" s="17" t="s">
        <v>14</v>
      </c>
      <c r="E26" s="17">
        <v>31</v>
      </c>
      <c r="F26" s="17">
        <v>32</v>
      </c>
      <c r="K26" s="68"/>
      <c r="L26" s="68"/>
      <c r="M26" s="68"/>
      <c r="N26" s="78"/>
    </row>
    <row r="27" spans="1:14" x14ac:dyDescent="0.3">
      <c r="A27" s="59">
        <v>25</v>
      </c>
      <c r="B27" s="3">
        <v>0.33333333333333298</v>
      </c>
      <c r="C27" s="2" t="s">
        <v>0</v>
      </c>
      <c r="D27" s="17" t="s">
        <v>8</v>
      </c>
      <c r="E27" s="17">
        <v>6</v>
      </c>
      <c r="F27" s="17">
        <v>8</v>
      </c>
      <c r="H27" s="68"/>
      <c r="I27" s="78"/>
      <c r="J27" s="68"/>
      <c r="K27" s="68"/>
      <c r="L27" s="68"/>
      <c r="M27" s="68"/>
      <c r="N27" s="68"/>
    </row>
    <row r="28" spans="1:14" x14ac:dyDescent="0.3">
      <c r="A28" s="59">
        <v>26</v>
      </c>
      <c r="B28" s="59"/>
      <c r="C28" s="2" t="s">
        <v>1</v>
      </c>
      <c r="D28" s="17" t="s">
        <v>8</v>
      </c>
      <c r="E28" s="17">
        <v>5</v>
      </c>
      <c r="F28" s="17">
        <v>7</v>
      </c>
      <c r="H28" s="68"/>
      <c r="I28" s="78"/>
      <c r="J28" s="68"/>
      <c r="K28" s="68"/>
      <c r="L28" s="68"/>
      <c r="M28" s="68"/>
      <c r="N28" s="68"/>
    </row>
    <row r="29" spans="1:14" x14ac:dyDescent="0.3">
      <c r="A29" s="59">
        <v>27</v>
      </c>
      <c r="B29" s="59"/>
      <c r="C29" s="2" t="s">
        <v>2</v>
      </c>
      <c r="D29" s="17" t="s">
        <v>12</v>
      </c>
      <c r="E29" s="17">
        <v>24</v>
      </c>
      <c r="F29" s="17">
        <v>21</v>
      </c>
      <c r="H29" s="68"/>
      <c r="I29" s="78"/>
      <c r="J29" s="68"/>
      <c r="K29" s="68"/>
      <c r="L29" s="68"/>
      <c r="M29" s="68"/>
      <c r="N29" s="68"/>
    </row>
    <row r="30" spans="1:14" x14ac:dyDescent="0.3">
      <c r="A30" s="59">
        <v>28</v>
      </c>
      <c r="B30" s="59"/>
      <c r="C30" s="2" t="s">
        <v>3</v>
      </c>
      <c r="D30" s="17" t="s">
        <v>12</v>
      </c>
      <c r="E30" s="17">
        <v>23</v>
      </c>
      <c r="F30" s="17">
        <v>24</v>
      </c>
      <c r="H30" s="68"/>
      <c r="I30" s="78"/>
      <c r="J30" s="68"/>
      <c r="K30" s="68"/>
      <c r="L30" s="68"/>
      <c r="M30" s="68"/>
      <c r="N30" s="68"/>
    </row>
    <row r="31" spans="1:14" x14ac:dyDescent="0.3">
      <c r="A31" s="59">
        <v>29</v>
      </c>
      <c r="B31" s="59"/>
      <c r="C31" s="20" t="s">
        <v>4</v>
      </c>
      <c r="D31" s="59" t="s">
        <v>13</v>
      </c>
      <c r="E31" s="59">
        <v>25</v>
      </c>
      <c r="F31" s="59">
        <v>27</v>
      </c>
      <c r="K31" s="68"/>
      <c r="L31" s="68"/>
      <c r="M31" s="68"/>
      <c r="N31" s="68"/>
    </row>
    <row r="32" spans="1:14" x14ac:dyDescent="0.3">
      <c r="A32" s="59">
        <v>30</v>
      </c>
      <c r="B32" s="59"/>
      <c r="C32" s="20" t="s">
        <v>5</v>
      </c>
      <c r="D32" s="59" t="s">
        <v>13</v>
      </c>
      <c r="E32" s="59">
        <v>26</v>
      </c>
      <c r="F32" s="59">
        <v>28</v>
      </c>
      <c r="K32" s="68"/>
      <c r="L32" s="68"/>
      <c r="M32" s="68"/>
      <c r="N32" s="68"/>
    </row>
    <row r="33" spans="1:14" x14ac:dyDescent="0.3">
      <c r="A33" s="59">
        <v>31</v>
      </c>
      <c r="B33" s="3">
        <v>0.35416666666666702</v>
      </c>
      <c r="C33" s="2" t="s">
        <v>0</v>
      </c>
      <c r="D33" s="59" t="s">
        <v>11</v>
      </c>
      <c r="E33" s="59">
        <v>20</v>
      </c>
      <c r="F33" s="59">
        <v>17</v>
      </c>
      <c r="H33" s="68"/>
      <c r="I33" s="78"/>
      <c r="J33" s="68"/>
      <c r="K33" s="68"/>
      <c r="L33" s="68"/>
      <c r="M33" s="68"/>
      <c r="N33" s="68"/>
    </row>
    <row r="34" spans="1:14" x14ac:dyDescent="0.3">
      <c r="A34" s="59">
        <v>32</v>
      </c>
      <c r="B34" s="59"/>
      <c r="C34" s="2" t="s">
        <v>1</v>
      </c>
      <c r="D34" s="59" t="s">
        <v>11</v>
      </c>
      <c r="E34" s="59">
        <v>18</v>
      </c>
      <c r="F34" s="59">
        <v>19</v>
      </c>
      <c r="H34" s="68"/>
      <c r="I34" s="78"/>
      <c r="J34" s="68"/>
      <c r="K34" s="68"/>
      <c r="L34" s="68"/>
      <c r="M34" s="68"/>
      <c r="N34" s="68"/>
    </row>
    <row r="35" spans="1:14" x14ac:dyDescent="0.3">
      <c r="A35" s="59">
        <v>33</v>
      </c>
      <c r="B35" s="59"/>
      <c r="C35" s="2" t="s">
        <v>2</v>
      </c>
      <c r="D35" s="17" t="s">
        <v>10</v>
      </c>
      <c r="E35" s="17">
        <v>16</v>
      </c>
      <c r="F35" s="17">
        <v>13</v>
      </c>
      <c r="H35" s="68"/>
      <c r="I35" s="78"/>
      <c r="J35" s="68"/>
      <c r="K35" s="68"/>
      <c r="L35" s="68"/>
      <c r="M35" s="68"/>
      <c r="N35" s="68"/>
    </row>
    <row r="36" spans="1:14" x14ac:dyDescent="0.3">
      <c r="A36" s="59">
        <v>34</v>
      </c>
      <c r="B36" s="59"/>
      <c r="C36" s="2" t="s">
        <v>3</v>
      </c>
      <c r="D36" s="17" t="s">
        <v>10</v>
      </c>
      <c r="E36" s="17">
        <v>14</v>
      </c>
      <c r="F36" s="17">
        <v>15</v>
      </c>
      <c r="H36" s="68"/>
      <c r="I36" s="78"/>
      <c r="J36" s="68"/>
      <c r="K36" s="68"/>
      <c r="L36" s="68"/>
      <c r="M36" s="68"/>
      <c r="N36" s="68"/>
    </row>
    <row r="37" spans="1:14" x14ac:dyDescent="0.3">
      <c r="A37" s="59">
        <v>35</v>
      </c>
      <c r="B37" s="59"/>
      <c r="C37" s="20" t="s">
        <v>4</v>
      </c>
      <c r="D37" s="59" t="s">
        <v>9</v>
      </c>
      <c r="E37" s="59">
        <v>12</v>
      </c>
      <c r="F37" s="59">
        <v>9</v>
      </c>
      <c r="H37" s="68"/>
      <c r="I37" s="78"/>
      <c r="J37" s="68"/>
      <c r="K37" s="68"/>
      <c r="L37" s="68"/>
      <c r="M37" s="68"/>
      <c r="N37" s="68"/>
    </row>
    <row r="38" spans="1:14" x14ac:dyDescent="0.3">
      <c r="A38" s="59">
        <v>36</v>
      </c>
      <c r="B38" s="59"/>
      <c r="C38" s="20" t="s">
        <v>5</v>
      </c>
      <c r="D38" s="59" t="s">
        <v>9</v>
      </c>
      <c r="E38" s="59">
        <v>10</v>
      </c>
      <c r="F38" s="59">
        <v>11</v>
      </c>
      <c r="H38" s="68"/>
      <c r="I38" s="78"/>
      <c r="J38" s="68"/>
      <c r="K38" s="68"/>
      <c r="L38" s="68"/>
      <c r="M38" s="68"/>
      <c r="N38" s="68"/>
    </row>
    <row r="39" spans="1:14" x14ac:dyDescent="0.3">
      <c r="A39" s="59">
        <v>37</v>
      </c>
      <c r="B39" s="3">
        <v>0.375</v>
      </c>
      <c r="C39" s="2" t="s">
        <v>0</v>
      </c>
      <c r="D39" s="59" t="s">
        <v>7</v>
      </c>
      <c r="E39" s="59">
        <v>4</v>
      </c>
      <c r="F39" s="59">
        <v>1</v>
      </c>
      <c r="H39" s="68"/>
      <c r="I39" s="78"/>
      <c r="J39" s="68"/>
      <c r="K39" s="68"/>
      <c r="L39" s="68"/>
      <c r="M39" s="68"/>
      <c r="N39" s="68"/>
    </row>
    <row r="40" spans="1:14" x14ac:dyDescent="0.3">
      <c r="A40" s="59">
        <v>38</v>
      </c>
      <c r="B40" s="59"/>
      <c r="C40" s="2" t="s">
        <v>1</v>
      </c>
      <c r="D40" s="59" t="s">
        <v>7</v>
      </c>
      <c r="E40" s="59">
        <v>2</v>
      </c>
      <c r="F40" s="59">
        <v>3</v>
      </c>
      <c r="H40" s="68"/>
      <c r="I40" s="78"/>
      <c r="J40" s="68"/>
      <c r="K40" s="68"/>
      <c r="L40" s="68"/>
      <c r="M40" s="68"/>
      <c r="N40" s="68"/>
    </row>
    <row r="41" spans="1:14" x14ac:dyDescent="0.3">
      <c r="A41" s="59">
        <v>39</v>
      </c>
      <c r="B41" s="59"/>
      <c r="C41" s="2" t="s">
        <v>2</v>
      </c>
      <c r="D41" s="17" t="s">
        <v>14</v>
      </c>
      <c r="E41" s="17">
        <v>29</v>
      </c>
      <c r="F41" s="17">
        <v>31</v>
      </c>
      <c r="H41" s="68"/>
      <c r="I41" s="78"/>
      <c r="J41" s="68"/>
      <c r="K41" s="68"/>
      <c r="L41" s="68"/>
      <c r="M41" s="68"/>
      <c r="N41" s="68"/>
    </row>
    <row r="42" spans="1:14" x14ac:dyDescent="0.3">
      <c r="A42" s="59">
        <v>40</v>
      </c>
      <c r="B42" s="59"/>
      <c r="C42" s="2" t="s">
        <v>3</v>
      </c>
      <c r="D42" s="17" t="s">
        <v>14</v>
      </c>
      <c r="E42" s="17">
        <v>30</v>
      </c>
      <c r="F42" s="17">
        <v>32</v>
      </c>
      <c r="H42" s="68"/>
      <c r="I42" s="78"/>
      <c r="J42" s="68"/>
      <c r="K42" s="68"/>
      <c r="L42" s="68"/>
      <c r="M42" s="68"/>
      <c r="N42" s="68"/>
    </row>
    <row r="43" spans="1:14" x14ac:dyDescent="0.3">
      <c r="A43" s="59">
        <v>41</v>
      </c>
      <c r="B43" s="3">
        <v>0.39583333333333298</v>
      </c>
      <c r="C43" s="2" t="s">
        <v>0</v>
      </c>
      <c r="D43" s="17" t="s">
        <v>8</v>
      </c>
      <c r="E43" s="17">
        <v>8</v>
      </c>
      <c r="F43" s="17">
        <v>5</v>
      </c>
      <c r="K43" s="68"/>
      <c r="L43" s="68"/>
      <c r="M43" s="68"/>
      <c r="N43" s="68"/>
    </row>
    <row r="44" spans="1:14" x14ac:dyDescent="0.3">
      <c r="A44" s="59">
        <v>42</v>
      </c>
      <c r="B44" s="59"/>
      <c r="C44" s="2" t="s">
        <v>1</v>
      </c>
      <c r="D44" s="17" t="s">
        <v>8</v>
      </c>
      <c r="E44" s="17">
        <v>6</v>
      </c>
      <c r="F44" s="17">
        <v>7</v>
      </c>
      <c r="K44" s="68"/>
      <c r="L44" s="68"/>
      <c r="M44" s="68"/>
      <c r="N44" s="68"/>
    </row>
    <row r="45" spans="1:14" x14ac:dyDescent="0.3">
      <c r="A45" s="59">
        <v>43</v>
      </c>
      <c r="B45" s="59"/>
      <c r="C45" s="2" t="s">
        <v>2</v>
      </c>
      <c r="D45" s="59" t="s">
        <v>13</v>
      </c>
      <c r="E45" s="59">
        <v>28</v>
      </c>
      <c r="F45" s="59">
        <v>25</v>
      </c>
      <c r="H45" s="68"/>
      <c r="I45" s="78"/>
      <c r="J45" s="68"/>
      <c r="K45" s="68"/>
      <c r="L45" s="68"/>
      <c r="M45" s="68"/>
      <c r="N45" s="68"/>
    </row>
    <row r="46" spans="1:14" x14ac:dyDescent="0.3">
      <c r="A46" s="59">
        <v>44</v>
      </c>
      <c r="B46" s="59"/>
      <c r="C46" s="2" t="s">
        <v>3</v>
      </c>
      <c r="D46" s="59" t="s">
        <v>13</v>
      </c>
      <c r="E46" s="59">
        <v>26</v>
      </c>
      <c r="F46" s="59">
        <v>27</v>
      </c>
      <c r="H46" s="68"/>
      <c r="I46" s="78"/>
      <c r="J46" s="68"/>
      <c r="K46" s="68"/>
      <c r="L46" s="68"/>
      <c r="M46" s="68"/>
      <c r="N46" s="68"/>
    </row>
    <row r="47" spans="1:14" x14ac:dyDescent="0.3">
      <c r="A47" s="59">
        <v>45</v>
      </c>
      <c r="B47" s="3">
        <v>0.41666666666666669</v>
      </c>
      <c r="C47" s="2" t="s">
        <v>0</v>
      </c>
      <c r="D47" s="17" t="s">
        <v>12</v>
      </c>
      <c r="E47" s="17">
        <v>22</v>
      </c>
      <c r="F47" s="17">
        <v>23</v>
      </c>
      <c r="K47" s="68"/>
      <c r="L47" s="68"/>
      <c r="M47" s="68"/>
      <c r="N47" s="68"/>
    </row>
    <row r="48" spans="1:14" x14ac:dyDescent="0.3">
      <c r="A48" s="59">
        <v>46</v>
      </c>
      <c r="B48" s="59"/>
      <c r="C48" s="2" t="s">
        <v>1</v>
      </c>
      <c r="D48" s="17" t="s">
        <v>12</v>
      </c>
      <c r="E48" s="17">
        <v>22</v>
      </c>
      <c r="F48" s="17">
        <v>24</v>
      </c>
      <c r="K48" s="68"/>
      <c r="L48" s="68"/>
      <c r="M48" s="68"/>
      <c r="N48" s="68"/>
    </row>
    <row r="49" spans="1:14" x14ac:dyDescent="0.3">
      <c r="A49" s="59">
        <v>47</v>
      </c>
      <c r="B49" s="59"/>
      <c r="C49" s="2" t="s">
        <v>2</v>
      </c>
      <c r="D49" s="17" t="s">
        <v>14</v>
      </c>
      <c r="E49" s="17">
        <v>32</v>
      </c>
      <c r="F49" s="17">
        <v>29</v>
      </c>
      <c r="H49" s="68"/>
      <c r="I49" s="78"/>
      <c r="J49" s="68"/>
      <c r="K49" s="68"/>
      <c r="L49" s="68"/>
      <c r="M49" s="68"/>
      <c r="N49" s="68"/>
    </row>
    <row r="50" spans="1:14" x14ac:dyDescent="0.3">
      <c r="A50" s="59">
        <v>48</v>
      </c>
      <c r="B50" s="59"/>
      <c r="C50" s="2" t="s">
        <v>3</v>
      </c>
      <c r="D50" s="17" t="s">
        <v>14</v>
      </c>
      <c r="E50" s="17">
        <v>30</v>
      </c>
      <c r="F50" s="17">
        <v>31</v>
      </c>
      <c r="H50" s="68"/>
      <c r="I50" s="68"/>
      <c r="J50" s="68"/>
      <c r="K50" s="68"/>
      <c r="L50" s="68"/>
      <c r="M50" s="68"/>
      <c r="N50" s="68"/>
    </row>
    <row r="51" spans="1:14" x14ac:dyDescent="0.3">
      <c r="H51" s="68"/>
      <c r="I51" s="68"/>
      <c r="J51" s="68"/>
      <c r="K51" s="68"/>
      <c r="L51" s="68"/>
      <c r="M51" s="68"/>
      <c r="N51" s="68"/>
    </row>
    <row r="52" spans="1:14" x14ac:dyDescent="0.3">
      <c r="H52" s="68"/>
      <c r="I52" s="68"/>
      <c r="J52" s="68"/>
      <c r="K52" s="68"/>
      <c r="L52" s="68"/>
      <c r="M52" s="68"/>
      <c r="N52" s="68"/>
    </row>
    <row r="53" spans="1:14" x14ac:dyDescent="0.3">
      <c r="H53" s="68"/>
      <c r="I53" s="68"/>
      <c r="J53" s="68"/>
      <c r="K53" s="68"/>
      <c r="L53" s="68"/>
      <c r="M53" s="68"/>
      <c r="N53" s="68"/>
    </row>
    <row r="54" spans="1:14" x14ac:dyDescent="0.3">
      <c r="H54" s="68"/>
      <c r="I54" s="68"/>
      <c r="J54" s="68"/>
      <c r="K54" s="68"/>
      <c r="L54" s="68"/>
      <c r="M54" s="68"/>
      <c r="N54" s="68"/>
    </row>
    <row r="55" spans="1:14" x14ac:dyDescent="0.3">
      <c r="H55" s="68"/>
      <c r="I55" s="68"/>
      <c r="J55" s="68"/>
      <c r="K55" s="68"/>
      <c r="L55" s="68"/>
      <c r="M55" s="68"/>
      <c r="N55" s="68"/>
    </row>
    <row r="56" spans="1:14" x14ac:dyDescent="0.3">
      <c r="H56" s="68"/>
      <c r="I56" s="68"/>
      <c r="J56" s="68"/>
      <c r="K56" s="68"/>
      <c r="L56" s="68"/>
      <c r="M56" s="68"/>
      <c r="N56" s="68"/>
    </row>
    <row r="57" spans="1:14" x14ac:dyDescent="0.3">
      <c r="H57" s="68"/>
      <c r="I57" s="68"/>
      <c r="J57" s="68"/>
      <c r="K57" s="68"/>
      <c r="L57" s="68"/>
      <c r="M57" s="68"/>
      <c r="N57" s="68"/>
    </row>
    <row r="58" spans="1:14" x14ac:dyDescent="0.3">
      <c r="H58" s="68"/>
      <c r="I58" s="68"/>
      <c r="J58" s="68"/>
      <c r="K58" s="68"/>
      <c r="L58" s="68"/>
      <c r="M58" s="68"/>
      <c r="N58" s="68"/>
    </row>
    <row r="59" spans="1:14" x14ac:dyDescent="0.3">
      <c r="H59" s="68"/>
      <c r="I59" s="68"/>
      <c r="J59" s="68"/>
      <c r="K59" s="68"/>
      <c r="L59" s="68"/>
      <c r="M59" s="68"/>
      <c r="N59" s="68"/>
    </row>
    <row r="60" spans="1:14" x14ac:dyDescent="0.3">
      <c r="H60" s="68"/>
      <c r="I60" s="68"/>
      <c r="J60" s="68"/>
      <c r="K60" s="68"/>
      <c r="L60" s="68"/>
      <c r="M60" s="68"/>
      <c r="N60" s="68"/>
    </row>
    <row r="61" spans="1:14" x14ac:dyDescent="0.3">
      <c r="H61" s="68"/>
      <c r="I61" s="68"/>
      <c r="J61" s="68"/>
      <c r="K61" s="68"/>
      <c r="L61" s="68"/>
      <c r="M61" s="68"/>
      <c r="N61" s="68"/>
    </row>
    <row r="62" spans="1:14" x14ac:dyDescent="0.3">
      <c r="H62" s="68"/>
      <c r="I62" s="68"/>
      <c r="J62" s="68"/>
      <c r="K62" s="68"/>
      <c r="L62" s="68"/>
      <c r="M62" s="68"/>
      <c r="N62" s="68"/>
    </row>
    <row r="63" spans="1:14" x14ac:dyDescent="0.3">
      <c r="H63" s="68"/>
      <c r="I63" s="68"/>
      <c r="J63" s="68"/>
      <c r="K63" s="68"/>
      <c r="L63" s="68"/>
      <c r="M63" s="68"/>
      <c r="N63" s="68"/>
    </row>
    <row r="64" spans="1:14" x14ac:dyDescent="0.3">
      <c r="H64" s="68"/>
      <c r="I64" s="68"/>
      <c r="J64" s="68"/>
      <c r="K64" s="68"/>
      <c r="L64" s="68"/>
      <c r="M64" s="68"/>
      <c r="N64" s="68"/>
    </row>
    <row r="65" spans="8:14" x14ac:dyDescent="0.3">
      <c r="H65" s="68"/>
      <c r="I65" s="68"/>
      <c r="J65" s="68"/>
      <c r="K65" s="68"/>
      <c r="L65" s="68"/>
      <c r="M65" s="68"/>
      <c r="N65" s="68"/>
    </row>
    <row r="66" spans="8:14" x14ac:dyDescent="0.3">
      <c r="H66" s="68"/>
      <c r="I66" s="68"/>
      <c r="J66" s="68"/>
      <c r="K66" s="68"/>
      <c r="L66" s="68"/>
      <c r="M66" s="68"/>
      <c r="N66" s="68"/>
    </row>
    <row r="67" spans="8:14" x14ac:dyDescent="0.3">
      <c r="H67" s="68"/>
      <c r="I67" s="68"/>
      <c r="J67" s="68"/>
      <c r="K67" s="68"/>
      <c r="L67" s="68"/>
      <c r="M67" s="68"/>
      <c r="N67" s="68"/>
    </row>
    <row r="68" spans="8:14" x14ac:dyDescent="0.3">
      <c r="H68" s="68"/>
      <c r="I68" s="68"/>
      <c r="J68" s="68"/>
      <c r="K68" s="68"/>
      <c r="L68" s="68"/>
      <c r="M68" s="68"/>
      <c r="N68" s="68"/>
    </row>
    <row r="69" spans="8:14" x14ac:dyDescent="0.3">
      <c r="H69" s="68"/>
      <c r="I69" s="68"/>
      <c r="J69" s="68"/>
      <c r="K69" s="68"/>
      <c r="L69" s="68"/>
      <c r="M69" s="68"/>
      <c r="N69" s="68"/>
    </row>
    <row r="70" spans="8:14" x14ac:dyDescent="0.3">
      <c r="H70" s="68"/>
      <c r="I70" s="68"/>
      <c r="J70" s="68"/>
      <c r="K70" s="68"/>
      <c r="L70" s="68"/>
      <c r="M70" s="68"/>
      <c r="N70" s="68"/>
    </row>
    <row r="71" spans="8:14" x14ac:dyDescent="0.3">
      <c r="H71" s="68"/>
      <c r="I71" s="68"/>
      <c r="J71" s="68"/>
      <c r="K71" s="68"/>
      <c r="L71" s="68"/>
      <c r="M71" s="68"/>
      <c r="N71" s="68"/>
    </row>
    <row r="72" spans="8:14" x14ac:dyDescent="0.3">
      <c r="H72" s="68"/>
      <c r="I72" s="68"/>
      <c r="J72" s="68"/>
      <c r="K72" s="68"/>
      <c r="L72" s="68"/>
      <c r="M72" s="68"/>
      <c r="N72" s="68"/>
    </row>
    <row r="73" spans="8:14" x14ac:dyDescent="0.3">
      <c r="H73" s="68"/>
      <c r="I73" s="68"/>
      <c r="J73" s="68"/>
      <c r="K73" s="68"/>
      <c r="L73" s="68"/>
      <c r="M73" s="68"/>
      <c r="N73" s="68"/>
    </row>
    <row r="74" spans="8:14" x14ac:dyDescent="0.3">
      <c r="H74" s="68"/>
      <c r="I74" s="68"/>
      <c r="J74" s="68"/>
      <c r="K74" s="68"/>
      <c r="L74" s="68"/>
      <c r="M74" s="68"/>
      <c r="N74" s="68"/>
    </row>
    <row r="75" spans="8:14" x14ac:dyDescent="0.3">
      <c r="H75" s="68"/>
      <c r="I75" s="68"/>
      <c r="J75" s="68"/>
      <c r="K75" s="68"/>
      <c r="L75" s="68"/>
      <c r="M75" s="68"/>
      <c r="N75" s="68"/>
    </row>
    <row r="76" spans="8:14" x14ac:dyDescent="0.3">
      <c r="H76" s="68"/>
      <c r="I76" s="68"/>
      <c r="J76" s="68"/>
      <c r="K76" s="68"/>
      <c r="L76" s="68"/>
      <c r="M76" s="68"/>
      <c r="N76" s="68"/>
    </row>
    <row r="77" spans="8:14" x14ac:dyDescent="0.3">
      <c r="H77" s="68"/>
      <c r="I77" s="68"/>
      <c r="J77" s="68"/>
      <c r="K77" s="68"/>
      <c r="L77" s="68"/>
      <c r="M77" s="68"/>
      <c r="N77" s="68"/>
    </row>
    <row r="78" spans="8:14" x14ac:dyDescent="0.3">
      <c r="H78" s="68"/>
      <c r="I78" s="68"/>
      <c r="J78" s="68"/>
      <c r="K78" s="68"/>
      <c r="L78" s="68"/>
      <c r="M78" s="68"/>
      <c r="N78" s="68"/>
    </row>
    <row r="79" spans="8:14" x14ac:dyDescent="0.3">
      <c r="H79" s="68"/>
      <c r="I79" s="68"/>
      <c r="J79" s="68"/>
      <c r="K79" s="68"/>
      <c r="L79" s="68"/>
      <c r="M79" s="68"/>
      <c r="N79" s="68"/>
    </row>
    <row r="80" spans="8:14" x14ac:dyDescent="0.3">
      <c r="H80" s="68"/>
      <c r="I80" s="68"/>
      <c r="J80" s="68"/>
      <c r="K80" s="68"/>
      <c r="L80" s="68"/>
      <c r="M80" s="68"/>
      <c r="N80" s="68"/>
    </row>
    <row r="81" spans="8:14" x14ac:dyDescent="0.3">
      <c r="H81" s="68"/>
      <c r="I81" s="68"/>
      <c r="J81" s="68"/>
      <c r="K81" s="68"/>
      <c r="L81" s="68"/>
      <c r="M81" s="68"/>
      <c r="N81" s="68"/>
    </row>
    <row r="82" spans="8:14" x14ac:dyDescent="0.3">
      <c r="H82" s="68"/>
      <c r="I82" s="68"/>
      <c r="J82" s="68"/>
      <c r="K82" s="68"/>
      <c r="L82" s="68"/>
      <c r="M82" s="68"/>
      <c r="N82" s="68"/>
    </row>
    <row r="83" spans="8:14" x14ac:dyDescent="0.3">
      <c r="H83" s="68"/>
      <c r="I83" s="68"/>
      <c r="J83" s="68"/>
      <c r="K83" s="68"/>
      <c r="L83" s="68"/>
      <c r="M83" s="68"/>
      <c r="N83" s="68"/>
    </row>
    <row r="84" spans="8:14" x14ac:dyDescent="0.3">
      <c r="H84" s="68"/>
      <c r="I84" s="68"/>
      <c r="J84" s="68"/>
      <c r="K84" s="68"/>
      <c r="L84" s="68"/>
      <c r="M84" s="68"/>
      <c r="N84" s="68"/>
    </row>
    <row r="85" spans="8:14" x14ac:dyDescent="0.3">
      <c r="H85" s="68"/>
      <c r="I85" s="68"/>
      <c r="J85" s="68"/>
      <c r="K85" s="68"/>
      <c r="L85" s="68"/>
      <c r="M85" s="68"/>
      <c r="N85" s="68"/>
    </row>
    <row r="86" spans="8:14" x14ac:dyDescent="0.3">
      <c r="H86" s="68"/>
      <c r="I86" s="68"/>
      <c r="J86" s="68"/>
      <c r="K86" s="68"/>
      <c r="L86" s="68"/>
      <c r="M86" s="68"/>
      <c r="N86" s="68"/>
    </row>
    <row r="87" spans="8:14" x14ac:dyDescent="0.3">
      <c r="H87" s="68"/>
      <c r="I87" s="68"/>
      <c r="J87" s="68"/>
      <c r="K87" s="68"/>
      <c r="L87" s="68"/>
      <c r="M87" s="68"/>
      <c r="N87" s="68"/>
    </row>
    <row r="88" spans="8:14" x14ac:dyDescent="0.3">
      <c r="H88" s="68"/>
      <c r="I88" s="68"/>
      <c r="J88" s="68"/>
      <c r="K88" s="68"/>
      <c r="L88" s="68"/>
      <c r="M88" s="68"/>
      <c r="N88" s="68"/>
    </row>
    <row r="89" spans="8:14" x14ac:dyDescent="0.3">
      <c r="H89" s="68"/>
      <c r="I89" s="68"/>
      <c r="J89" s="68"/>
      <c r="K89" s="68"/>
      <c r="L89" s="68"/>
      <c r="M89" s="68"/>
      <c r="N89" s="68"/>
    </row>
    <row r="90" spans="8:14" x14ac:dyDescent="0.3">
      <c r="H90" s="68"/>
      <c r="I90" s="68"/>
      <c r="J90" s="68"/>
      <c r="K90" s="68"/>
      <c r="L90" s="68"/>
      <c r="M90" s="68"/>
      <c r="N90" s="68"/>
    </row>
    <row r="91" spans="8:14" x14ac:dyDescent="0.3">
      <c r="H91" s="68"/>
      <c r="I91" s="68"/>
      <c r="J91" s="68"/>
      <c r="K91" s="68"/>
      <c r="L91" s="68"/>
      <c r="M91" s="68"/>
      <c r="N91" s="68"/>
    </row>
    <row r="92" spans="8:14" x14ac:dyDescent="0.3">
      <c r="H92" s="68"/>
      <c r="I92" s="68"/>
      <c r="J92" s="68"/>
      <c r="K92" s="68"/>
      <c r="L92" s="68"/>
      <c r="M92" s="68"/>
      <c r="N92" s="68"/>
    </row>
    <row r="93" spans="8:14" x14ac:dyDescent="0.3">
      <c r="H93" s="68"/>
      <c r="I93" s="68"/>
      <c r="J93" s="68"/>
      <c r="K93" s="68"/>
      <c r="L93" s="68"/>
      <c r="M93" s="68"/>
      <c r="N93" s="68"/>
    </row>
    <row r="94" spans="8:14" x14ac:dyDescent="0.3">
      <c r="H94" s="68"/>
      <c r="I94" s="68"/>
      <c r="J94" s="68"/>
      <c r="K94" s="68"/>
      <c r="L94" s="68"/>
      <c r="M94" s="68"/>
      <c r="N94" s="68"/>
    </row>
    <row r="95" spans="8:14" x14ac:dyDescent="0.3">
      <c r="H95" s="68"/>
      <c r="I95" s="68"/>
      <c r="J95" s="68"/>
      <c r="K95" s="68"/>
      <c r="L95" s="68"/>
      <c r="M95" s="68"/>
      <c r="N95" s="68"/>
    </row>
    <row r="96" spans="8:14" x14ac:dyDescent="0.3">
      <c r="H96" s="68"/>
      <c r="I96" s="68"/>
      <c r="J96" s="68"/>
      <c r="K96" s="68"/>
      <c r="L96" s="68"/>
      <c r="M96" s="68"/>
      <c r="N96" s="6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C166"/>
  <sheetViews>
    <sheetView topLeftCell="C112" workbookViewId="0">
      <selection activeCell="M113" sqref="M113"/>
    </sheetView>
  </sheetViews>
  <sheetFormatPr defaultRowHeight="14.4" x14ac:dyDescent="0.3"/>
  <cols>
    <col min="1" max="1" width="7.5546875" customWidth="1"/>
    <col min="3" max="3" width="10.6640625" customWidth="1"/>
    <col min="4" max="4" width="8.33203125" style="60" customWidth="1"/>
    <col min="5" max="5" width="28.88671875" customWidth="1"/>
    <col min="6" max="6" width="27.6640625" customWidth="1"/>
    <col min="7" max="8" width="8.33203125" customWidth="1"/>
    <col min="9" max="9" width="27" customWidth="1"/>
    <col min="10" max="10" width="6.88671875" customWidth="1"/>
    <col min="11" max="11" width="10.5546875" customWidth="1"/>
    <col min="12" max="12" width="8.33203125" customWidth="1"/>
    <col min="13" max="13" width="29.5546875" customWidth="1"/>
    <col min="14" max="14" width="8.5546875" customWidth="1"/>
    <col min="15" max="15" width="9" customWidth="1"/>
    <col min="16" max="16" width="6.5546875" customWidth="1"/>
    <col min="17" max="18" width="2.33203125" customWidth="1"/>
    <col min="19" max="19" width="24.88671875" customWidth="1"/>
  </cols>
  <sheetData>
    <row r="1" spans="1:28" ht="21" x14ac:dyDescent="0.4">
      <c r="A1" s="203" t="s">
        <v>276</v>
      </c>
      <c r="G1" s="304" t="s">
        <v>168</v>
      </c>
      <c r="H1" s="304"/>
      <c r="I1" s="59"/>
      <c r="J1" s="59"/>
      <c r="K1" s="17"/>
      <c r="L1" s="68"/>
      <c r="M1" s="19" t="s">
        <v>180</v>
      </c>
      <c r="N1" s="2"/>
      <c r="O1" s="68"/>
      <c r="P1" s="108"/>
    </row>
    <row r="2" spans="1:28" x14ac:dyDescent="0.3">
      <c r="C2" s="18"/>
      <c r="D2" s="132" t="s">
        <v>212</v>
      </c>
      <c r="E2" s="53" t="s">
        <v>157</v>
      </c>
      <c r="F2" s="53" t="s">
        <v>158</v>
      </c>
      <c r="G2" s="99" t="s">
        <v>169</v>
      </c>
      <c r="H2" s="99" t="s">
        <v>170</v>
      </c>
      <c r="I2" s="97" t="s">
        <v>171</v>
      </c>
      <c r="J2" s="98" t="s">
        <v>172</v>
      </c>
      <c r="K2" s="17"/>
      <c r="L2" s="109" t="s">
        <v>212</v>
      </c>
      <c r="M2" s="109" t="s">
        <v>177</v>
      </c>
      <c r="N2" s="109" t="s">
        <v>175</v>
      </c>
      <c r="O2" s="109" t="s">
        <v>176</v>
      </c>
      <c r="P2" s="17"/>
      <c r="S2" s="4" t="s">
        <v>311</v>
      </c>
      <c r="U2" s="59" t="s">
        <v>25</v>
      </c>
      <c r="V2" s="59" t="s">
        <v>111</v>
      </c>
      <c r="W2" s="59" t="s">
        <v>112</v>
      </c>
      <c r="X2" s="59" t="s">
        <v>113</v>
      </c>
      <c r="Z2" s="59"/>
      <c r="AA2" s="15" t="s">
        <v>115</v>
      </c>
      <c r="AB2" s="59" t="s">
        <v>152</v>
      </c>
    </row>
    <row r="3" spans="1:28" x14ac:dyDescent="0.3">
      <c r="A3" s="112">
        <v>1</v>
      </c>
      <c r="B3" s="113">
        <v>0.25</v>
      </c>
      <c r="C3" s="114" t="s">
        <v>0</v>
      </c>
      <c r="D3" s="249" t="s">
        <v>7</v>
      </c>
      <c r="E3" s="206" t="s">
        <v>237</v>
      </c>
      <c r="F3" s="206" t="s">
        <v>236</v>
      </c>
      <c r="G3" s="112">
        <v>25</v>
      </c>
      <c r="H3" s="112">
        <v>20</v>
      </c>
      <c r="I3" s="206" t="s">
        <v>236</v>
      </c>
      <c r="J3" s="105">
        <f>G3-H3</f>
        <v>5</v>
      </c>
      <c r="K3" s="17"/>
      <c r="L3" s="139" t="s">
        <v>7</v>
      </c>
      <c r="M3" s="209" t="s">
        <v>146</v>
      </c>
      <c r="N3" s="111">
        <f>COUNTIF('Night ONE'!I$3:I$50,M3)+COUNTIF(I$3:I$147,M3)</f>
        <v>6</v>
      </c>
      <c r="O3" s="208">
        <f t="shared" ref="O3:O34" si="0">7-N3</f>
        <v>1</v>
      </c>
      <c r="P3" s="17"/>
      <c r="S3" s="204" t="s">
        <v>237</v>
      </c>
      <c r="U3">
        <v>1</v>
      </c>
      <c r="W3">
        <v>3</v>
      </c>
      <c r="Z3" s="59">
        <v>1</v>
      </c>
      <c r="AA3" s="59">
        <v>2</v>
      </c>
      <c r="AB3" s="59">
        <v>2</v>
      </c>
    </row>
    <row r="4" spans="1:28" x14ac:dyDescent="0.3">
      <c r="A4" s="112">
        <v>2</v>
      </c>
      <c r="B4" s="112"/>
      <c r="C4" s="114" t="s">
        <v>1</v>
      </c>
      <c r="D4" s="249" t="s">
        <v>7</v>
      </c>
      <c r="E4" s="206" t="s">
        <v>136</v>
      </c>
      <c r="F4" s="206" t="s">
        <v>134</v>
      </c>
      <c r="G4" s="206">
        <v>25</v>
      </c>
      <c r="H4" s="112">
        <v>19</v>
      </c>
      <c r="I4" s="206" t="s">
        <v>136</v>
      </c>
      <c r="J4" s="105">
        <f t="shared" ref="J4:J18" si="1">G4-H4</f>
        <v>6</v>
      </c>
      <c r="K4" s="17"/>
      <c r="L4" s="139" t="s">
        <v>7</v>
      </c>
      <c r="M4" s="209" t="s">
        <v>236</v>
      </c>
      <c r="N4" s="111">
        <f>COUNTIF('Night ONE'!I$3:I$50,M4)+COUNTIF(I$3:I$147,M4)</f>
        <v>6</v>
      </c>
      <c r="O4" s="208">
        <f t="shared" si="0"/>
        <v>1</v>
      </c>
      <c r="P4" s="17"/>
      <c r="S4" s="204" t="s">
        <v>136</v>
      </c>
      <c r="U4">
        <v>2</v>
      </c>
      <c r="W4">
        <v>3</v>
      </c>
      <c r="Z4" s="59">
        <v>2</v>
      </c>
      <c r="AA4" s="59">
        <v>2</v>
      </c>
      <c r="AB4" s="59">
        <v>2</v>
      </c>
    </row>
    <row r="5" spans="1:28" x14ac:dyDescent="0.3">
      <c r="A5" s="104">
        <v>3</v>
      </c>
      <c r="B5" s="116">
        <v>0.27083333333333331</v>
      </c>
      <c r="C5" s="117" t="s">
        <v>0</v>
      </c>
      <c r="D5" s="250" t="s">
        <v>7</v>
      </c>
      <c r="E5" s="210" t="s">
        <v>146</v>
      </c>
      <c r="F5" s="210" t="s">
        <v>148</v>
      </c>
      <c r="G5" s="210">
        <v>25</v>
      </c>
      <c r="H5" s="104">
        <v>16</v>
      </c>
      <c r="I5" s="210" t="s">
        <v>146</v>
      </c>
      <c r="J5" s="105">
        <f t="shared" si="1"/>
        <v>9</v>
      </c>
      <c r="K5" s="17"/>
      <c r="L5" s="139" t="s">
        <v>7</v>
      </c>
      <c r="M5" s="209" t="s">
        <v>237</v>
      </c>
      <c r="N5" s="111">
        <f>COUNTIF('Night ONE'!I$3:I$50,M5)+COUNTIF(I$3:I$147,M5)</f>
        <v>5</v>
      </c>
      <c r="O5" s="208">
        <f t="shared" si="0"/>
        <v>2</v>
      </c>
      <c r="P5" s="17"/>
      <c r="S5" s="204" t="s">
        <v>146</v>
      </c>
      <c r="U5" s="59">
        <v>3</v>
      </c>
      <c r="W5">
        <v>3</v>
      </c>
      <c r="Z5" s="59">
        <v>3</v>
      </c>
      <c r="AA5" s="59">
        <v>2</v>
      </c>
      <c r="AB5" s="59">
        <v>2</v>
      </c>
    </row>
    <row r="6" spans="1:28" x14ac:dyDescent="0.3">
      <c r="A6" s="104">
        <v>4</v>
      </c>
      <c r="B6" s="104"/>
      <c r="C6" s="117" t="s">
        <v>1</v>
      </c>
      <c r="D6" s="250" t="s">
        <v>7</v>
      </c>
      <c r="E6" s="210" t="s">
        <v>128</v>
      </c>
      <c r="F6" s="210" t="s">
        <v>149</v>
      </c>
      <c r="G6" s="104">
        <v>25</v>
      </c>
      <c r="H6" s="104">
        <v>15</v>
      </c>
      <c r="I6" s="210" t="s">
        <v>128</v>
      </c>
      <c r="J6" s="105">
        <f t="shared" si="1"/>
        <v>10</v>
      </c>
      <c r="K6" s="17"/>
      <c r="L6" s="139" t="s">
        <v>7</v>
      </c>
      <c r="M6" s="209" t="s">
        <v>149</v>
      </c>
      <c r="N6" s="111">
        <f>COUNTIF('Night ONE'!I$3:I$50,M6)+COUNTIF(I$3:I$147,M6)</f>
        <v>4</v>
      </c>
      <c r="O6" s="208">
        <f t="shared" si="0"/>
        <v>3</v>
      </c>
      <c r="P6" s="17"/>
      <c r="S6" s="204" t="s">
        <v>128</v>
      </c>
      <c r="U6" s="59">
        <v>4</v>
      </c>
      <c r="W6">
        <v>3</v>
      </c>
      <c r="Z6" s="59">
        <v>4</v>
      </c>
      <c r="AA6" s="59">
        <v>2</v>
      </c>
      <c r="AB6" s="59">
        <v>2</v>
      </c>
    </row>
    <row r="7" spans="1:28" x14ac:dyDescent="0.3">
      <c r="A7" s="112">
        <v>5</v>
      </c>
      <c r="B7" s="113">
        <v>0.29166666666666669</v>
      </c>
      <c r="C7" s="114" t="s">
        <v>0</v>
      </c>
      <c r="D7" s="249" t="s">
        <v>7</v>
      </c>
      <c r="E7" s="206" t="s">
        <v>237</v>
      </c>
      <c r="F7" s="206" t="s">
        <v>134</v>
      </c>
      <c r="G7" s="206">
        <v>25</v>
      </c>
      <c r="H7" s="112">
        <v>15</v>
      </c>
      <c r="I7" s="206" t="s">
        <v>237</v>
      </c>
      <c r="J7" s="105">
        <f t="shared" si="1"/>
        <v>10</v>
      </c>
      <c r="K7" s="17"/>
      <c r="L7" s="139" t="s">
        <v>7</v>
      </c>
      <c r="M7" s="209" t="s">
        <v>136</v>
      </c>
      <c r="N7" s="111">
        <f>COUNTIF('Night ONE'!I$3:I$50,M7)+COUNTIF(I$3:I$147,M7)</f>
        <v>3</v>
      </c>
      <c r="O7" s="208">
        <f t="shared" si="0"/>
        <v>4</v>
      </c>
      <c r="P7" s="17"/>
      <c r="S7" s="204" t="s">
        <v>236</v>
      </c>
      <c r="U7" s="59">
        <v>5</v>
      </c>
      <c r="W7">
        <v>2</v>
      </c>
      <c r="X7">
        <v>1</v>
      </c>
      <c r="Z7" s="59">
        <v>5</v>
      </c>
      <c r="AA7" s="59">
        <v>2</v>
      </c>
      <c r="AB7" s="59">
        <v>2</v>
      </c>
    </row>
    <row r="8" spans="1:28" x14ac:dyDescent="0.3">
      <c r="A8" s="112">
        <v>6</v>
      </c>
      <c r="B8" s="112"/>
      <c r="C8" s="114" t="s">
        <v>1</v>
      </c>
      <c r="D8" s="249" t="s">
        <v>7</v>
      </c>
      <c r="E8" s="206" t="s">
        <v>136</v>
      </c>
      <c r="F8" s="206" t="s">
        <v>236</v>
      </c>
      <c r="G8" s="206">
        <v>25</v>
      </c>
      <c r="H8" s="112">
        <v>22</v>
      </c>
      <c r="I8" s="206" t="s">
        <v>236</v>
      </c>
      <c r="J8" s="105">
        <f t="shared" si="1"/>
        <v>3</v>
      </c>
      <c r="K8" s="17"/>
      <c r="L8" s="139" t="s">
        <v>7</v>
      </c>
      <c r="M8" s="209" t="s">
        <v>128</v>
      </c>
      <c r="N8" s="111">
        <f>COUNTIF('Night ONE'!I$3:I$50,M8)+COUNTIF(I$3:I$147,M8)</f>
        <v>3</v>
      </c>
      <c r="O8" s="208">
        <f t="shared" si="0"/>
        <v>4</v>
      </c>
      <c r="P8" s="17"/>
      <c r="S8" s="204" t="s">
        <v>134</v>
      </c>
      <c r="U8" s="59">
        <v>6</v>
      </c>
      <c r="W8">
        <v>2</v>
      </c>
      <c r="X8">
        <v>1</v>
      </c>
      <c r="Z8" s="59">
        <v>6</v>
      </c>
      <c r="AA8" s="59">
        <v>2</v>
      </c>
      <c r="AB8" s="59">
        <v>2</v>
      </c>
    </row>
    <row r="9" spans="1:28" x14ac:dyDescent="0.3">
      <c r="A9" s="104">
        <v>7</v>
      </c>
      <c r="B9" s="116">
        <v>0.3125</v>
      </c>
      <c r="C9" s="117" t="s">
        <v>0</v>
      </c>
      <c r="D9" s="250" t="s">
        <v>7</v>
      </c>
      <c r="E9" s="210" t="s">
        <v>146</v>
      </c>
      <c r="F9" s="210" t="s">
        <v>149</v>
      </c>
      <c r="G9" s="210">
        <v>25</v>
      </c>
      <c r="H9" s="105">
        <v>19</v>
      </c>
      <c r="I9" s="210" t="s">
        <v>146</v>
      </c>
      <c r="J9" s="105">
        <f t="shared" si="1"/>
        <v>6</v>
      </c>
      <c r="K9" s="17"/>
      <c r="L9" s="139" t="s">
        <v>7</v>
      </c>
      <c r="M9" s="209" t="s">
        <v>134</v>
      </c>
      <c r="N9" s="111">
        <f>COUNTIF('Night ONE'!I$3:I$50,M9)+COUNTIF(I$3:I$147,M9)</f>
        <v>1</v>
      </c>
      <c r="O9" s="208">
        <f t="shared" si="0"/>
        <v>6</v>
      </c>
      <c r="P9" s="17"/>
      <c r="S9" s="204" t="s">
        <v>148</v>
      </c>
      <c r="U9" s="59">
        <v>7</v>
      </c>
      <c r="V9">
        <v>1</v>
      </c>
      <c r="W9">
        <v>2</v>
      </c>
      <c r="Z9" s="59">
        <v>7</v>
      </c>
      <c r="AA9" s="59">
        <v>2</v>
      </c>
      <c r="AB9" s="59">
        <v>2</v>
      </c>
    </row>
    <row r="10" spans="1:28" ht="15" thickBot="1" x14ac:dyDescent="0.35">
      <c r="A10" s="104">
        <v>8</v>
      </c>
      <c r="B10" s="104"/>
      <c r="C10" s="117" t="s">
        <v>1</v>
      </c>
      <c r="D10" s="250" t="s">
        <v>7</v>
      </c>
      <c r="E10" s="210" t="s">
        <v>128</v>
      </c>
      <c r="F10" s="210" t="s">
        <v>148</v>
      </c>
      <c r="G10" s="210">
        <v>25</v>
      </c>
      <c r="H10" s="105">
        <v>20</v>
      </c>
      <c r="I10" s="210" t="s">
        <v>128</v>
      </c>
      <c r="J10" s="105">
        <f t="shared" si="1"/>
        <v>5</v>
      </c>
      <c r="K10" s="17"/>
      <c r="L10" s="139" t="s">
        <v>7</v>
      </c>
      <c r="M10" s="262" t="s">
        <v>148</v>
      </c>
      <c r="N10" s="111">
        <f>COUNTIF('Night ONE'!I$3:I$50,M10)+COUNTIF(I$3:I$147,M10)</f>
        <v>0</v>
      </c>
      <c r="O10" s="208">
        <f t="shared" si="0"/>
        <v>7</v>
      </c>
      <c r="P10" s="17"/>
      <c r="S10" s="204" t="s">
        <v>149</v>
      </c>
      <c r="U10" s="59">
        <v>8</v>
      </c>
      <c r="V10">
        <v>1</v>
      </c>
      <c r="W10">
        <v>2</v>
      </c>
      <c r="Z10" s="59">
        <v>8</v>
      </c>
      <c r="AA10" s="59">
        <v>2</v>
      </c>
      <c r="AB10" s="59">
        <v>2</v>
      </c>
    </row>
    <row r="11" spans="1:28" x14ac:dyDescent="0.3">
      <c r="A11" s="112">
        <v>9</v>
      </c>
      <c r="B11" s="113">
        <v>0.33333333333333331</v>
      </c>
      <c r="C11" s="114" t="s">
        <v>0</v>
      </c>
      <c r="D11" s="249" t="s">
        <v>7</v>
      </c>
      <c r="E11" s="206" t="s">
        <v>149</v>
      </c>
      <c r="F11" s="206" t="s">
        <v>136</v>
      </c>
      <c r="G11" s="206">
        <v>25</v>
      </c>
      <c r="H11" s="112">
        <v>23</v>
      </c>
      <c r="I11" s="206" t="s">
        <v>149</v>
      </c>
      <c r="J11" s="105">
        <f t="shared" si="1"/>
        <v>2</v>
      </c>
      <c r="K11" s="17"/>
      <c r="L11" s="139" t="s">
        <v>8</v>
      </c>
      <c r="M11" s="213" t="s">
        <v>377</v>
      </c>
      <c r="N11" s="111">
        <f>COUNTIF('Night ONE'!I$3:I$50,M11)+COUNTIF(I$3:I$147,M11)</f>
        <v>7</v>
      </c>
      <c r="O11" s="105">
        <f t="shared" si="0"/>
        <v>0</v>
      </c>
      <c r="P11" s="17"/>
      <c r="Z11" s="59"/>
      <c r="AA11" s="59">
        <f>SUM(AA3:AA10)</f>
        <v>16</v>
      </c>
      <c r="AB11" s="59">
        <f>SUM(AB3:AB10)</f>
        <v>16</v>
      </c>
    </row>
    <row r="12" spans="1:28" x14ac:dyDescent="0.3">
      <c r="A12" s="112">
        <v>10</v>
      </c>
      <c r="B12" s="112"/>
      <c r="C12" s="114" t="s">
        <v>1</v>
      </c>
      <c r="D12" s="249" t="s">
        <v>7</v>
      </c>
      <c r="E12" s="206" t="s">
        <v>148</v>
      </c>
      <c r="F12" s="206" t="s">
        <v>237</v>
      </c>
      <c r="G12" s="206">
        <v>25</v>
      </c>
      <c r="H12" s="112">
        <v>23</v>
      </c>
      <c r="I12" s="206" t="s">
        <v>237</v>
      </c>
      <c r="J12" s="105">
        <f t="shared" si="1"/>
        <v>2</v>
      </c>
      <c r="K12" s="17"/>
      <c r="L12" s="139" t="s">
        <v>8</v>
      </c>
      <c r="M12" s="213" t="s">
        <v>417</v>
      </c>
      <c r="N12" s="111">
        <f>COUNTIF('Night ONE'!I$3:I$50,M12)+COUNTIF(I$3:I$147,M12)</f>
        <v>6</v>
      </c>
      <c r="O12" s="105">
        <f t="shared" si="0"/>
        <v>1</v>
      </c>
      <c r="P12" s="17"/>
    </row>
    <row r="13" spans="1:28" x14ac:dyDescent="0.3">
      <c r="A13" s="104">
        <v>11</v>
      </c>
      <c r="B13" s="116">
        <v>0.35416666666666669</v>
      </c>
      <c r="C13" s="117" t="s">
        <v>0</v>
      </c>
      <c r="D13" s="250" t="s">
        <v>7</v>
      </c>
      <c r="E13" s="210" t="s">
        <v>134</v>
      </c>
      <c r="F13" s="210" t="s">
        <v>128</v>
      </c>
      <c r="G13" s="210">
        <v>25</v>
      </c>
      <c r="H13" s="105">
        <v>21</v>
      </c>
      <c r="I13" s="210" t="s">
        <v>128</v>
      </c>
      <c r="J13" s="105">
        <f t="shared" si="1"/>
        <v>4</v>
      </c>
      <c r="K13" s="17"/>
      <c r="L13" s="139" t="s">
        <v>8</v>
      </c>
      <c r="M13" s="213" t="s">
        <v>138</v>
      </c>
      <c r="N13" s="111">
        <f>COUNTIF('Night ONE'!I$3:I$50,M13)+COUNTIF(I$3:I$147,M13)</f>
        <v>5</v>
      </c>
      <c r="O13" s="105">
        <f t="shared" si="0"/>
        <v>2</v>
      </c>
      <c r="P13" s="17"/>
    </row>
    <row r="14" spans="1:28" x14ac:dyDescent="0.3">
      <c r="A14" s="104">
        <v>12</v>
      </c>
      <c r="B14" s="104"/>
      <c r="C14" s="117" t="s">
        <v>1</v>
      </c>
      <c r="D14" s="250" t="s">
        <v>7</v>
      </c>
      <c r="E14" s="210" t="s">
        <v>236</v>
      </c>
      <c r="F14" s="210" t="s">
        <v>146</v>
      </c>
      <c r="G14" s="210">
        <v>26</v>
      </c>
      <c r="H14" s="105">
        <v>24</v>
      </c>
      <c r="I14" s="210" t="s">
        <v>236</v>
      </c>
      <c r="J14" s="105">
        <f t="shared" si="1"/>
        <v>2</v>
      </c>
      <c r="K14" s="17"/>
      <c r="L14" s="139" t="s">
        <v>8</v>
      </c>
      <c r="M14" s="213" t="s">
        <v>131</v>
      </c>
      <c r="N14" s="111">
        <f>COUNTIF('Night ONE'!I$3:I$50,M14)+COUNTIF(I$3:I$147,M14)</f>
        <v>3</v>
      </c>
      <c r="O14" s="105">
        <f t="shared" si="0"/>
        <v>4</v>
      </c>
      <c r="P14" s="17"/>
    </row>
    <row r="15" spans="1:28" x14ac:dyDescent="0.3">
      <c r="A15" s="112">
        <v>13</v>
      </c>
      <c r="B15" s="113">
        <v>0.375</v>
      </c>
      <c r="C15" s="114" t="s">
        <v>0</v>
      </c>
      <c r="D15" s="249" t="s">
        <v>7</v>
      </c>
      <c r="E15" s="206" t="s">
        <v>148</v>
      </c>
      <c r="F15" s="206" t="s">
        <v>136</v>
      </c>
      <c r="G15" s="206">
        <v>25</v>
      </c>
      <c r="H15" s="112">
        <v>23</v>
      </c>
      <c r="I15" s="206" t="s">
        <v>136</v>
      </c>
      <c r="J15" s="105">
        <f t="shared" si="1"/>
        <v>2</v>
      </c>
      <c r="K15" s="17"/>
      <c r="L15" s="139" t="s">
        <v>8</v>
      </c>
      <c r="M15" s="213" t="s">
        <v>144</v>
      </c>
      <c r="N15" s="111">
        <f>COUNTIF('Night ONE'!I$3:I$50,M15)+COUNTIF(I$3:I$147,M15)</f>
        <v>3</v>
      </c>
      <c r="O15" s="105">
        <f t="shared" si="0"/>
        <v>4</v>
      </c>
      <c r="P15" s="17"/>
    </row>
    <row r="16" spans="1:28" x14ac:dyDescent="0.3">
      <c r="A16" s="112">
        <v>14</v>
      </c>
      <c r="B16" s="112"/>
      <c r="C16" s="114" t="s">
        <v>1</v>
      </c>
      <c r="D16" s="249" t="s">
        <v>7</v>
      </c>
      <c r="E16" s="206" t="s">
        <v>149</v>
      </c>
      <c r="F16" s="206" t="s">
        <v>237</v>
      </c>
      <c r="G16" s="206">
        <v>25</v>
      </c>
      <c r="H16" s="112">
        <v>20</v>
      </c>
      <c r="I16" s="206" t="s">
        <v>237</v>
      </c>
      <c r="J16" s="105">
        <f t="shared" si="1"/>
        <v>5</v>
      </c>
      <c r="K16" s="17"/>
      <c r="L16" s="139" t="s">
        <v>8</v>
      </c>
      <c r="M16" s="260" t="s">
        <v>429</v>
      </c>
      <c r="N16" s="111">
        <f>COUNTIF('Night ONE'!I$3:I$50,M16)+COUNTIF(I$3:I$147,M16)</f>
        <v>2</v>
      </c>
      <c r="O16" s="105">
        <f t="shared" si="0"/>
        <v>5</v>
      </c>
      <c r="P16" s="17"/>
    </row>
    <row r="17" spans="1:20" x14ac:dyDescent="0.3">
      <c r="A17" s="104">
        <v>15</v>
      </c>
      <c r="B17" s="116">
        <v>0.39583333333333331</v>
      </c>
      <c r="C17" s="117" t="s">
        <v>0</v>
      </c>
      <c r="D17" s="250" t="s">
        <v>7</v>
      </c>
      <c r="E17" s="210" t="s">
        <v>236</v>
      </c>
      <c r="F17" s="210" t="s">
        <v>128</v>
      </c>
      <c r="G17" s="210">
        <v>25</v>
      </c>
      <c r="H17" s="105">
        <v>19</v>
      </c>
      <c r="I17" s="210" t="s">
        <v>236</v>
      </c>
      <c r="J17" s="105">
        <f t="shared" si="1"/>
        <v>6</v>
      </c>
      <c r="K17" s="17"/>
      <c r="L17" s="139" t="s">
        <v>8</v>
      </c>
      <c r="M17" s="213" t="s">
        <v>139</v>
      </c>
      <c r="N17" s="111">
        <f>COUNTIF('Night ONE'!I$3:I$50,M17)+COUNTIF(I$3:I$147,M17)</f>
        <v>2</v>
      </c>
      <c r="O17" s="105">
        <f t="shared" si="0"/>
        <v>5</v>
      </c>
      <c r="P17" s="17"/>
    </row>
    <row r="18" spans="1:20" ht="15" thickBot="1" x14ac:dyDescent="0.35">
      <c r="A18" s="104">
        <v>16</v>
      </c>
      <c r="B18" s="104"/>
      <c r="C18" s="117" t="s">
        <v>1</v>
      </c>
      <c r="D18" s="250" t="s">
        <v>7</v>
      </c>
      <c r="E18" s="210" t="s">
        <v>134</v>
      </c>
      <c r="F18" s="210" t="s">
        <v>146</v>
      </c>
      <c r="G18" s="210">
        <v>25</v>
      </c>
      <c r="H18" s="105">
        <v>5</v>
      </c>
      <c r="I18" s="210" t="s">
        <v>146</v>
      </c>
      <c r="J18" s="105">
        <f t="shared" si="1"/>
        <v>20</v>
      </c>
      <c r="K18" s="17"/>
      <c r="L18" s="139" t="s">
        <v>8</v>
      </c>
      <c r="M18" s="263" t="s">
        <v>222</v>
      </c>
      <c r="N18" s="111">
        <f>COUNTIF('Night ONE'!I$3:I$50,M18)+COUNTIF(I$3:I$147,M18)</f>
        <v>0</v>
      </c>
      <c r="O18" s="105">
        <f t="shared" si="0"/>
        <v>7</v>
      </c>
      <c r="P18" s="17"/>
    </row>
    <row r="19" spans="1:20" x14ac:dyDescent="0.3">
      <c r="C19" s="18"/>
      <c r="K19" s="17"/>
      <c r="L19" s="139" t="s">
        <v>9</v>
      </c>
      <c r="M19" s="288" t="s">
        <v>416</v>
      </c>
      <c r="N19" s="111">
        <f>COUNTIF('Night ONE'!I$3:I$50,M19)+COUNTIF(I$3:I$147,M19)</f>
        <v>7</v>
      </c>
      <c r="O19" s="105">
        <f t="shared" si="0"/>
        <v>0</v>
      </c>
      <c r="P19" s="17"/>
    </row>
    <row r="20" spans="1:20" ht="21" x14ac:dyDescent="0.4">
      <c r="A20" s="203" t="s">
        <v>385</v>
      </c>
      <c r="B20" s="59"/>
      <c r="C20" s="18"/>
      <c r="E20" s="59"/>
      <c r="F20" s="59"/>
      <c r="G20" s="304" t="s">
        <v>168</v>
      </c>
      <c r="H20" s="304"/>
      <c r="I20" s="59"/>
      <c r="J20" s="59"/>
      <c r="K20" s="17"/>
      <c r="L20" s="139" t="s">
        <v>9</v>
      </c>
      <c r="M20" s="181" t="s">
        <v>151</v>
      </c>
      <c r="N20" s="111">
        <f>COUNTIF('Night ONE'!I$3:I$50,M20)+COUNTIF(I$3:I$147,M20)</f>
        <v>5</v>
      </c>
      <c r="O20" s="105">
        <f t="shared" si="0"/>
        <v>2</v>
      </c>
      <c r="P20" s="17"/>
    </row>
    <row r="21" spans="1:20" x14ac:dyDescent="0.3">
      <c r="A21" s="104"/>
      <c r="B21" s="104"/>
      <c r="C21" s="168"/>
      <c r="D21" s="132" t="s">
        <v>212</v>
      </c>
      <c r="E21" s="169" t="s">
        <v>157</v>
      </c>
      <c r="F21" s="169" t="s">
        <v>158</v>
      </c>
      <c r="G21" s="170" t="s">
        <v>169</v>
      </c>
      <c r="H21" s="170" t="s">
        <v>170</v>
      </c>
      <c r="I21" s="171" t="s">
        <v>171</v>
      </c>
      <c r="J21" s="172" t="s">
        <v>172</v>
      </c>
      <c r="K21" s="17"/>
      <c r="L21" s="139" t="s">
        <v>9</v>
      </c>
      <c r="M21" s="181" t="s">
        <v>141</v>
      </c>
      <c r="N21" s="111">
        <f>COUNTIF('Night ONE'!I$3:I$50,M21)+COUNTIF(I$3:I$147,M21)</f>
        <v>3</v>
      </c>
      <c r="O21" s="105">
        <f t="shared" si="0"/>
        <v>4</v>
      </c>
      <c r="P21" s="17"/>
      <c r="S21" s="4" t="s">
        <v>156</v>
      </c>
    </row>
    <row r="22" spans="1:20" x14ac:dyDescent="0.3">
      <c r="A22" s="112">
        <v>1</v>
      </c>
      <c r="B22" s="113">
        <v>0.25</v>
      </c>
      <c r="C22" s="114" t="s">
        <v>0</v>
      </c>
      <c r="D22" s="249" t="s">
        <v>8</v>
      </c>
      <c r="E22" s="206" t="s">
        <v>139</v>
      </c>
      <c r="F22" s="206" t="s">
        <v>144</v>
      </c>
      <c r="G22" s="206">
        <v>25</v>
      </c>
      <c r="H22" s="112">
        <v>11</v>
      </c>
      <c r="I22" s="206" t="s">
        <v>144</v>
      </c>
      <c r="J22" s="105">
        <f>G22-H22</f>
        <v>14</v>
      </c>
      <c r="K22" s="17"/>
      <c r="L22" s="139" t="s">
        <v>9</v>
      </c>
      <c r="M22" s="181" t="s">
        <v>130</v>
      </c>
      <c r="N22" s="111">
        <f>COUNTIF('Night ONE'!I$3:I$50,M22)+COUNTIF(I$3:I$147,M22)</f>
        <v>3</v>
      </c>
      <c r="O22" s="105">
        <f t="shared" si="0"/>
        <v>4</v>
      </c>
      <c r="P22" s="17"/>
      <c r="S22" s="204" t="s">
        <v>139</v>
      </c>
    </row>
    <row r="23" spans="1:20" x14ac:dyDescent="0.3">
      <c r="A23" s="112">
        <v>2</v>
      </c>
      <c r="B23" s="112"/>
      <c r="C23" s="114" t="s">
        <v>1</v>
      </c>
      <c r="D23" s="249" t="s">
        <v>8</v>
      </c>
      <c r="E23" s="206" t="s">
        <v>377</v>
      </c>
      <c r="F23" s="206" t="s">
        <v>222</v>
      </c>
      <c r="G23" s="206">
        <v>25</v>
      </c>
      <c r="H23" s="112">
        <v>13</v>
      </c>
      <c r="I23" s="206" t="s">
        <v>377</v>
      </c>
      <c r="J23" s="105">
        <f t="shared" ref="J23:J37" si="2">G23-H23</f>
        <v>12</v>
      </c>
      <c r="K23" s="17"/>
      <c r="L23" s="139" t="s">
        <v>9</v>
      </c>
      <c r="M23" s="181" t="s">
        <v>225</v>
      </c>
      <c r="N23" s="111">
        <f>COUNTIF('Night ONE'!I$3:I$50,M23)+COUNTIF(I$3:I$147,M23)</f>
        <v>3</v>
      </c>
      <c r="O23" s="105">
        <f t="shared" si="0"/>
        <v>4</v>
      </c>
      <c r="P23" s="17"/>
      <c r="S23" s="204" t="s">
        <v>377</v>
      </c>
    </row>
    <row r="24" spans="1:20" x14ac:dyDescent="0.3">
      <c r="A24" s="104">
        <v>3</v>
      </c>
      <c r="B24" s="116">
        <v>0.27083333333333331</v>
      </c>
      <c r="C24" s="117" t="s">
        <v>0</v>
      </c>
      <c r="D24" s="250" t="s">
        <v>8</v>
      </c>
      <c r="E24" s="208" t="s">
        <v>138</v>
      </c>
      <c r="F24" s="208" t="s">
        <v>417</v>
      </c>
      <c r="G24" s="210">
        <v>25</v>
      </c>
      <c r="H24" s="104">
        <v>14</v>
      </c>
      <c r="I24" s="208" t="s">
        <v>417</v>
      </c>
      <c r="J24" s="105">
        <f t="shared" si="2"/>
        <v>11</v>
      </c>
      <c r="K24" s="17"/>
      <c r="L24" s="139" t="s">
        <v>9</v>
      </c>
      <c r="M24" s="181" t="s">
        <v>150</v>
      </c>
      <c r="N24" s="111">
        <f>COUNTIF('Night ONE'!I$3:I$50,M24)+COUNTIF(I$3:I$147,M24)</f>
        <v>3</v>
      </c>
      <c r="O24" s="105">
        <f t="shared" si="0"/>
        <v>4</v>
      </c>
      <c r="P24" s="17"/>
      <c r="S24" s="204" t="s">
        <v>138</v>
      </c>
    </row>
    <row r="25" spans="1:20" x14ac:dyDescent="0.3">
      <c r="A25" s="104">
        <v>4</v>
      </c>
      <c r="B25" s="104"/>
      <c r="C25" s="117" t="s">
        <v>1</v>
      </c>
      <c r="D25" s="250" t="s">
        <v>8</v>
      </c>
      <c r="E25" s="208" t="s">
        <v>131</v>
      </c>
      <c r="F25" s="208" t="s">
        <v>429</v>
      </c>
      <c r="G25" s="210">
        <v>25</v>
      </c>
      <c r="H25" s="104">
        <v>16</v>
      </c>
      <c r="I25" s="208" t="s">
        <v>131</v>
      </c>
      <c r="J25" s="105">
        <f t="shared" si="2"/>
        <v>9</v>
      </c>
      <c r="K25" s="17"/>
      <c r="L25" s="139" t="s">
        <v>9</v>
      </c>
      <c r="M25" s="181" t="s">
        <v>235</v>
      </c>
      <c r="N25" s="111">
        <f>COUNTIF('Night ONE'!I$3:I$50,M25)+COUNTIF(I$3:I$147,M25)</f>
        <v>2</v>
      </c>
      <c r="O25" s="105">
        <f t="shared" si="0"/>
        <v>5</v>
      </c>
      <c r="P25" s="17"/>
      <c r="S25" s="204" t="s">
        <v>131</v>
      </c>
    </row>
    <row r="26" spans="1:20" ht="15" thickBot="1" x14ac:dyDescent="0.35">
      <c r="A26" s="112">
        <v>5</v>
      </c>
      <c r="B26" s="113">
        <v>0.29166666666666669</v>
      </c>
      <c r="C26" s="114" t="s">
        <v>0</v>
      </c>
      <c r="D26" s="249" t="s">
        <v>8</v>
      </c>
      <c r="E26" s="206" t="s">
        <v>139</v>
      </c>
      <c r="F26" s="206" t="s">
        <v>222</v>
      </c>
      <c r="G26" s="206">
        <v>25</v>
      </c>
      <c r="H26" s="112">
        <v>15</v>
      </c>
      <c r="I26" s="206" t="s">
        <v>139</v>
      </c>
      <c r="J26" s="105">
        <f t="shared" si="2"/>
        <v>10</v>
      </c>
      <c r="K26" s="17"/>
      <c r="L26" s="139" t="s">
        <v>9</v>
      </c>
      <c r="M26" s="289" t="s">
        <v>143</v>
      </c>
      <c r="N26" s="111">
        <f>COUNTIF('Night ONE'!I$3:I$50,M26)+COUNTIF(I$3:I$147,M26)</f>
        <v>2</v>
      </c>
      <c r="O26" s="105">
        <f t="shared" si="0"/>
        <v>5</v>
      </c>
      <c r="P26" s="17"/>
      <c r="S26" s="204" t="s">
        <v>144</v>
      </c>
    </row>
    <row r="27" spans="1:20" x14ac:dyDescent="0.3">
      <c r="A27" s="112">
        <v>6</v>
      </c>
      <c r="B27" s="112"/>
      <c r="C27" s="114" t="s">
        <v>1</v>
      </c>
      <c r="D27" s="249" t="s">
        <v>8</v>
      </c>
      <c r="E27" s="206" t="s">
        <v>377</v>
      </c>
      <c r="F27" s="206" t="s">
        <v>144</v>
      </c>
      <c r="G27" s="206">
        <v>25</v>
      </c>
      <c r="H27" s="112">
        <v>18</v>
      </c>
      <c r="I27" s="206" t="s">
        <v>377</v>
      </c>
      <c r="J27" s="105">
        <f t="shared" si="2"/>
        <v>7</v>
      </c>
      <c r="K27" s="17"/>
      <c r="L27" s="139" t="s">
        <v>10</v>
      </c>
      <c r="M27" s="264" t="s">
        <v>376</v>
      </c>
      <c r="N27" s="111">
        <f>COUNTIF('Night ONE'!I$3:I$50,M27)+COUNTIF(I$3:I$147,M27)</f>
        <v>7</v>
      </c>
      <c r="O27" s="105">
        <f t="shared" si="0"/>
        <v>0</v>
      </c>
      <c r="P27" s="17"/>
      <c r="S27" s="204" t="s">
        <v>222</v>
      </c>
    </row>
    <row r="28" spans="1:20" x14ac:dyDescent="0.3">
      <c r="A28" s="104">
        <v>7</v>
      </c>
      <c r="B28" s="116">
        <v>0.3125</v>
      </c>
      <c r="C28" s="117" t="s">
        <v>0</v>
      </c>
      <c r="D28" s="250" t="s">
        <v>8</v>
      </c>
      <c r="E28" s="208" t="s">
        <v>138</v>
      </c>
      <c r="F28" s="208" t="s">
        <v>429</v>
      </c>
      <c r="G28" s="210">
        <v>25</v>
      </c>
      <c r="H28" s="105">
        <v>14</v>
      </c>
      <c r="I28" s="208" t="s">
        <v>138</v>
      </c>
      <c r="J28" s="105">
        <f t="shared" si="2"/>
        <v>11</v>
      </c>
      <c r="K28" s="17"/>
      <c r="L28" s="139" t="s">
        <v>10</v>
      </c>
      <c r="M28" s="216" t="s">
        <v>137</v>
      </c>
      <c r="N28" s="111">
        <f>COUNTIF('Night ONE'!I$3:I$50,M28)+COUNTIF(I$3:I$147,M28)</f>
        <v>5</v>
      </c>
      <c r="O28" s="105">
        <f t="shared" si="0"/>
        <v>2</v>
      </c>
      <c r="P28" s="17"/>
      <c r="S28" s="204" t="s">
        <v>417</v>
      </c>
    </row>
    <row r="29" spans="1:20" x14ac:dyDescent="0.3">
      <c r="A29" s="104">
        <v>8</v>
      </c>
      <c r="B29" s="104"/>
      <c r="C29" s="117" t="s">
        <v>1</v>
      </c>
      <c r="D29" s="250" t="s">
        <v>8</v>
      </c>
      <c r="E29" s="208" t="s">
        <v>131</v>
      </c>
      <c r="F29" s="208" t="s">
        <v>417</v>
      </c>
      <c r="G29" s="210">
        <v>25</v>
      </c>
      <c r="H29" s="105">
        <v>22</v>
      </c>
      <c r="I29" s="208" t="s">
        <v>417</v>
      </c>
      <c r="J29" s="105">
        <f t="shared" si="2"/>
        <v>3</v>
      </c>
      <c r="K29" s="17"/>
      <c r="L29" s="139" t="s">
        <v>10</v>
      </c>
      <c r="M29" s="215" t="s">
        <v>142</v>
      </c>
      <c r="N29" s="111">
        <f>COUNTIF('Night ONE'!I$3:I$50,M29)+COUNTIF(I$3:I$147,M29)</f>
        <v>5</v>
      </c>
      <c r="O29" s="105">
        <f t="shared" si="0"/>
        <v>2</v>
      </c>
      <c r="P29" s="17"/>
      <c r="S29" s="204" t="s">
        <v>429</v>
      </c>
      <c r="T29" s="202"/>
    </row>
    <row r="30" spans="1:20" x14ac:dyDescent="0.3">
      <c r="A30" s="112">
        <v>9</v>
      </c>
      <c r="B30" s="113">
        <v>0.33333333333333331</v>
      </c>
      <c r="C30" s="114" t="s">
        <v>0</v>
      </c>
      <c r="D30" s="249" t="s">
        <v>8</v>
      </c>
      <c r="E30" s="206" t="s">
        <v>429</v>
      </c>
      <c r="F30" s="206" t="s">
        <v>377</v>
      </c>
      <c r="G30" s="206">
        <v>25</v>
      </c>
      <c r="H30" s="112">
        <v>15</v>
      </c>
      <c r="I30" s="206" t="s">
        <v>377</v>
      </c>
      <c r="J30" s="105">
        <f t="shared" si="2"/>
        <v>10</v>
      </c>
      <c r="K30" s="17"/>
      <c r="L30" s="139" t="s">
        <v>10</v>
      </c>
      <c r="M30" s="215" t="s">
        <v>217</v>
      </c>
      <c r="N30" s="111">
        <f>COUNTIF('Night ONE'!I$3:I$50,M30)+COUNTIF(I$3:I$147,M30)</f>
        <v>4</v>
      </c>
      <c r="O30" s="105">
        <f t="shared" si="0"/>
        <v>3</v>
      </c>
      <c r="P30" s="17"/>
    </row>
    <row r="31" spans="1:20" x14ac:dyDescent="0.3">
      <c r="A31" s="112">
        <v>10</v>
      </c>
      <c r="B31" s="112"/>
      <c r="C31" s="114" t="s">
        <v>1</v>
      </c>
      <c r="D31" s="249" t="s">
        <v>8</v>
      </c>
      <c r="E31" s="206" t="s">
        <v>417</v>
      </c>
      <c r="F31" s="206" t="s">
        <v>139</v>
      </c>
      <c r="G31" s="206">
        <v>25</v>
      </c>
      <c r="H31" s="112">
        <v>20</v>
      </c>
      <c r="I31" s="206" t="s">
        <v>417</v>
      </c>
      <c r="J31" s="105">
        <f t="shared" si="2"/>
        <v>5</v>
      </c>
      <c r="K31" s="17"/>
      <c r="L31" s="139" t="s">
        <v>10</v>
      </c>
      <c r="M31" s="215" t="s">
        <v>375</v>
      </c>
      <c r="N31" s="111">
        <f>COUNTIF('Night ONE'!I$3:I$50,M31)+COUNTIF(I$3:I$147,M31)</f>
        <v>3</v>
      </c>
      <c r="O31" s="105">
        <f t="shared" si="0"/>
        <v>4</v>
      </c>
      <c r="P31" s="17"/>
    </row>
    <row r="32" spans="1:20" x14ac:dyDescent="0.3">
      <c r="A32" s="104">
        <v>11</v>
      </c>
      <c r="B32" s="116">
        <v>0.35416666666666669</v>
      </c>
      <c r="C32" s="117" t="s">
        <v>0</v>
      </c>
      <c r="D32" s="250" t="s">
        <v>8</v>
      </c>
      <c r="E32" s="208" t="s">
        <v>222</v>
      </c>
      <c r="F32" s="208" t="s">
        <v>131</v>
      </c>
      <c r="G32" s="210">
        <v>25</v>
      </c>
      <c r="H32" s="105">
        <v>23</v>
      </c>
      <c r="I32" s="208" t="s">
        <v>131</v>
      </c>
      <c r="J32" s="105">
        <f t="shared" si="2"/>
        <v>2</v>
      </c>
      <c r="K32" s="17"/>
      <c r="L32" s="139" t="s">
        <v>10</v>
      </c>
      <c r="M32" s="216" t="s">
        <v>147</v>
      </c>
      <c r="N32" s="111">
        <f>COUNTIF('Night ONE'!I$3:I$50,M32)+COUNTIF(I$3:I$147,M32)</f>
        <v>2</v>
      </c>
      <c r="O32" s="105">
        <f t="shared" si="0"/>
        <v>5</v>
      </c>
      <c r="P32" s="17"/>
    </row>
    <row r="33" spans="1:19" x14ac:dyDescent="0.3">
      <c r="A33" s="104">
        <v>12</v>
      </c>
      <c r="B33" s="104"/>
      <c r="C33" s="117" t="s">
        <v>1</v>
      </c>
      <c r="D33" s="250" t="s">
        <v>8</v>
      </c>
      <c r="E33" s="208" t="s">
        <v>144</v>
      </c>
      <c r="F33" s="208" t="s">
        <v>138</v>
      </c>
      <c r="G33" s="210">
        <v>25</v>
      </c>
      <c r="H33" s="105">
        <v>20</v>
      </c>
      <c r="I33" s="208" t="s">
        <v>138</v>
      </c>
      <c r="J33" s="105">
        <f t="shared" si="2"/>
        <v>5</v>
      </c>
      <c r="K33" s="17"/>
      <c r="L33" s="139" t="s">
        <v>10</v>
      </c>
      <c r="M33" s="215" t="s">
        <v>140</v>
      </c>
      <c r="N33" s="111">
        <f>COUNTIF('Night ONE'!I$3:I$50,M33)+COUNTIF(I$3:I$147,M33)</f>
        <v>1</v>
      </c>
      <c r="O33" s="105">
        <f t="shared" si="0"/>
        <v>6</v>
      </c>
      <c r="P33" s="17"/>
    </row>
    <row r="34" spans="1:19" x14ac:dyDescent="0.3">
      <c r="A34" s="112">
        <v>13</v>
      </c>
      <c r="B34" s="113">
        <v>0.375</v>
      </c>
      <c r="C34" s="114" t="s">
        <v>0</v>
      </c>
      <c r="D34" s="249" t="s">
        <v>8</v>
      </c>
      <c r="E34" s="206" t="s">
        <v>417</v>
      </c>
      <c r="F34" s="206" t="s">
        <v>377</v>
      </c>
      <c r="G34" s="206">
        <v>25</v>
      </c>
      <c r="H34" s="112">
        <v>15</v>
      </c>
      <c r="I34" s="206" t="s">
        <v>377</v>
      </c>
      <c r="J34" s="105">
        <f t="shared" si="2"/>
        <v>10</v>
      </c>
      <c r="K34" s="17"/>
      <c r="L34" s="139" t="s">
        <v>10</v>
      </c>
      <c r="M34" s="215" t="s">
        <v>135</v>
      </c>
      <c r="N34" s="111">
        <f>COUNTIF('Night ONE'!I$3:I$50,M34)+COUNTIF(I$3:I$147,M34)</f>
        <v>1</v>
      </c>
      <c r="O34" s="105">
        <f t="shared" si="0"/>
        <v>6</v>
      </c>
      <c r="P34" s="17"/>
    </row>
    <row r="35" spans="1:19" x14ac:dyDescent="0.3">
      <c r="A35" s="112">
        <v>14</v>
      </c>
      <c r="B35" s="112"/>
      <c r="C35" s="114" t="s">
        <v>1</v>
      </c>
      <c r="D35" s="249" t="s">
        <v>8</v>
      </c>
      <c r="E35" s="206" t="s">
        <v>429</v>
      </c>
      <c r="F35" s="206" t="s">
        <v>139</v>
      </c>
      <c r="G35" s="206">
        <v>25</v>
      </c>
      <c r="H35" s="112">
        <v>18</v>
      </c>
      <c r="I35" s="206" t="s">
        <v>429</v>
      </c>
      <c r="J35" s="105">
        <f t="shared" si="2"/>
        <v>7</v>
      </c>
    </row>
    <row r="36" spans="1:19" x14ac:dyDescent="0.3">
      <c r="A36" s="104">
        <v>15</v>
      </c>
      <c r="B36" s="116">
        <v>0.39583333333333331</v>
      </c>
      <c r="C36" s="117" t="s">
        <v>0</v>
      </c>
      <c r="D36" s="250" t="s">
        <v>8</v>
      </c>
      <c r="E36" s="208" t="s">
        <v>144</v>
      </c>
      <c r="F36" s="208" t="s">
        <v>131</v>
      </c>
      <c r="G36" s="210">
        <v>25</v>
      </c>
      <c r="H36" s="105">
        <v>19</v>
      </c>
      <c r="I36" s="208" t="s">
        <v>131</v>
      </c>
      <c r="J36" s="105">
        <f t="shared" si="2"/>
        <v>6</v>
      </c>
      <c r="L36" s="202"/>
    </row>
    <row r="37" spans="1:19" x14ac:dyDescent="0.3">
      <c r="A37" s="104">
        <v>16</v>
      </c>
      <c r="B37" s="104"/>
      <c r="C37" s="117" t="s">
        <v>1</v>
      </c>
      <c r="D37" s="250" t="s">
        <v>8</v>
      </c>
      <c r="E37" s="208" t="s">
        <v>222</v>
      </c>
      <c r="F37" s="208" t="s">
        <v>138</v>
      </c>
      <c r="G37" s="210">
        <v>25</v>
      </c>
      <c r="H37" s="105">
        <v>17</v>
      </c>
      <c r="I37" s="208" t="s">
        <v>138</v>
      </c>
      <c r="J37" s="105">
        <f t="shared" si="2"/>
        <v>8</v>
      </c>
    </row>
    <row r="38" spans="1:19" ht="16.95" customHeight="1" x14ac:dyDescent="0.3">
      <c r="A38" s="274"/>
    </row>
    <row r="39" spans="1:19" ht="21" hidden="1" x14ac:dyDescent="0.4">
      <c r="A39" s="203" t="s">
        <v>389</v>
      </c>
      <c r="B39" s="202"/>
      <c r="C39" s="205"/>
      <c r="E39" s="202"/>
      <c r="F39" s="274" t="s">
        <v>428</v>
      </c>
      <c r="G39" s="257" t="s">
        <v>168</v>
      </c>
      <c r="H39" s="257"/>
      <c r="I39" s="202"/>
    </row>
    <row r="40" spans="1:19" hidden="1" x14ac:dyDescent="0.3">
      <c r="A40" s="210"/>
      <c r="B40" s="210"/>
      <c r="C40" s="197"/>
      <c r="D40" s="132" t="s">
        <v>212</v>
      </c>
      <c r="E40" s="198" t="s">
        <v>157</v>
      </c>
      <c r="F40" s="198" t="s">
        <v>158</v>
      </c>
      <c r="G40" s="199" t="s">
        <v>169</v>
      </c>
      <c r="H40" s="199" t="s">
        <v>170</v>
      </c>
      <c r="I40" s="200" t="s">
        <v>171</v>
      </c>
      <c r="J40" s="191" t="s">
        <v>172</v>
      </c>
      <c r="S40" s="4" t="s">
        <v>154</v>
      </c>
    </row>
    <row r="41" spans="1:19" hidden="1" x14ac:dyDescent="0.3">
      <c r="A41" s="206"/>
      <c r="B41" s="207">
        <v>0.25</v>
      </c>
      <c r="C41" s="194" t="s">
        <v>0</v>
      </c>
      <c r="D41" s="249" t="s">
        <v>9</v>
      </c>
      <c r="E41" s="206" t="s">
        <v>130</v>
      </c>
      <c r="F41" s="206" t="s">
        <v>225</v>
      </c>
      <c r="G41" s="206"/>
      <c r="H41" s="206"/>
      <c r="I41" s="206"/>
      <c r="J41" s="208" t="s">
        <v>336</v>
      </c>
      <c r="S41" s="204" t="s">
        <v>141</v>
      </c>
    </row>
    <row r="42" spans="1:19" hidden="1" x14ac:dyDescent="0.3">
      <c r="A42" s="206"/>
      <c r="B42" s="206"/>
      <c r="C42" s="194" t="s">
        <v>1</v>
      </c>
      <c r="D42" s="249" t="s">
        <v>9</v>
      </c>
      <c r="E42" s="206" t="s">
        <v>235</v>
      </c>
      <c r="F42" s="206" t="s">
        <v>151</v>
      </c>
      <c r="G42" s="206"/>
      <c r="H42" s="206"/>
      <c r="I42" s="206"/>
      <c r="J42" s="208" t="s">
        <v>336</v>
      </c>
      <c r="S42" s="204" t="s">
        <v>235</v>
      </c>
    </row>
    <row r="43" spans="1:19" hidden="1" x14ac:dyDescent="0.3">
      <c r="A43" s="210"/>
      <c r="B43" s="211">
        <v>0.27083333333333331</v>
      </c>
      <c r="C43" s="133" t="s">
        <v>0</v>
      </c>
      <c r="D43" s="79"/>
      <c r="E43" s="217" t="s">
        <v>329</v>
      </c>
      <c r="F43" s="217" t="s">
        <v>330</v>
      </c>
      <c r="G43" s="210"/>
      <c r="H43" s="208"/>
      <c r="I43" s="208"/>
      <c r="J43" s="208" t="s">
        <v>336</v>
      </c>
      <c r="S43" s="204" t="s">
        <v>143</v>
      </c>
    </row>
    <row r="44" spans="1:19" hidden="1" x14ac:dyDescent="0.3">
      <c r="A44" s="210"/>
      <c r="B44" s="210"/>
      <c r="C44" s="133" t="s">
        <v>1</v>
      </c>
      <c r="D44" s="111" t="s">
        <v>9</v>
      </c>
      <c r="E44" s="208" t="s">
        <v>143</v>
      </c>
      <c r="F44" s="208" t="s">
        <v>150</v>
      </c>
      <c r="G44" s="210"/>
      <c r="H44" s="208"/>
      <c r="I44" s="208"/>
      <c r="J44" s="208" t="s">
        <v>336</v>
      </c>
      <c r="S44" s="204" t="s">
        <v>130</v>
      </c>
    </row>
    <row r="45" spans="1:19" hidden="1" x14ac:dyDescent="0.3">
      <c r="A45" s="206"/>
      <c r="B45" s="207">
        <v>0.29166666666666669</v>
      </c>
      <c r="C45" s="194" t="s">
        <v>0</v>
      </c>
      <c r="D45" s="249" t="s">
        <v>9</v>
      </c>
      <c r="E45" s="206" t="s">
        <v>141</v>
      </c>
      <c r="F45" s="206" t="s">
        <v>416</v>
      </c>
      <c r="G45" s="206"/>
      <c r="H45" s="206"/>
      <c r="I45" s="206"/>
      <c r="J45" s="208" t="s">
        <v>336</v>
      </c>
      <c r="S45" s="204" t="s">
        <v>151</v>
      </c>
    </row>
    <row r="46" spans="1:19" hidden="1" x14ac:dyDescent="0.3">
      <c r="A46" s="206"/>
      <c r="B46" s="206"/>
      <c r="C46" s="194" t="s">
        <v>1</v>
      </c>
      <c r="D46" s="249" t="s">
        <v>9</v>
      </c>
      <c r="E46" s="206" t="s">
        <v>150</v>
      </c>
      <c r="F46" s="206" t="s">
        <v>235</v>
      </c>
      <c r="G46" s="206"/>
      <c r="H46" s="206"/>
      <c r="I46" s="206"/>
      <c r="J46" s="208" t="s">
        <v>336</v>
      </c>
      <c r="S46" s="204" t="s">
        <v>416</v>
      </c>
    </row>
    <row r="47" spans="1:19" hidden="1" x14ac:dyDescent="0.3">
      <c r="A47" s="210"/>
      <c r="B47" s="211">
        <v>0.3125</v>
      </c>
      <c r="C47" s="133" t="s">
        <v>0</v>
      </c>
      <c r="E47" s="217" t="s">
        <v>329</v>
      </c>
      <c r="F47" s="217" t="s">
        <v>330</v>
      </c>
      <c r="G47" s="208"/>
      <c r="H47" s="208"/>
      <c r="I47" s="208"/>
      <c r="J47" s="208" t="s">
        <v>336</v>
      </c>
      <c r="S47" s="204" t="s">
        <v>225</v>
      </c>
    </row>
    <row r="48" spans="1:19" hidden="1" x14ac:dyDescent="0.3">
      <c r="A48" s="210"/>
      <c r="B48" s="210"/>
      <c r="C48" s="133" t="s">
        <v>1</v>
      </c>
      <c r="D48" s="111" t="s">
        <v>9</v>
      </c>
      <c r="E48" s="208" t="s">
        <v>225</v>
      </c>
      <c r="F48" s="208" t="s">
        <v>141</v>
      </c>
      <c r="G48" s="208"/>
      <c r="H48" s="208"/>
      <c r="I48" s="208"/>
      <c r="J48" s="208" t="s">
        <v>336</v>
      </c>
      <c r="S48" s="204" t="s">
        <v>150</v>
      </c>
    </row>
    <row r="49" spans="1:10" hidden="1" x14ac:dyDescent="0.3">
      <c r="A49" s="206"/>
      <c r="B49" s="207">
        <v>0.33333333333333331</v>
      </c>
      <c r="C49" s="194" t="s">
        <v>0</v>
      </c>
      <c r="D49" s="249" t="s">
        <v>9</v>
      </c>
      <c r="E49" s="206" t="s">
        <v>416</v>
      </c>
      <c r="F49" s="206" t="s">
        <v>130</v>
      </c>
      <c r="G49" s="206"/>
      <c r="H49" s="206"/>
      <c r="I49" s="206"/>
      <c r="J49" s="208" t="s">
        <v>336</v>
      </c>
    </row>
    <row r="50" spans="1:10" hidden="1" x14ac:dyDescent="0.3">
      <c r="A50" s="206"/>
      <c r="B50" s="206"/>
      <c r="C50" s="194" t="s">
        <v>1</v>
      </c>
      <c r="D50" s="249" t="s">
        <v>9</v>
      </c>
      <c r="E50" s="206" t="s">
        <v>151</v>
      </c>
      <c r="F50" s="206" t="s">
        <v>143</v>
      </c>
      <c r="G50" s="206"/>
      <c r="H50" s="206"/>
      <c r="I50" s="206"/>
      <c r="J50" s="208" t="s">
        <v>336</v>
      </c>
    </row>
    <row r="51" spans="1:10" hidden="1" x14ac:dyDescent="0.3">
      <c r="A51" s="210"/>
      <c r="B51" s="211">
        <v>0.35416666666666669</v>
      </c>
      <c r="C51" s="133" t="s">
        <v>2</v>
      </c>
      <c r="D51" s="111" t="s">
        <v>9</v>
      </c>
      <c r="E51" s="208" t="s">
        <v>225</v>
      </c>
      <c r="F51" s="208" t="s">
        <v>235</v>
      </c>
      <c r="G51" s="208"/>
      <c r="H51" s="208"/>
      <c r="I51" s="208"/>
      <c r="J51" s="208" t="s">
        <v>336</v>
      </c>
    </row>
    <row r="52" spans="1:10" hidden="1" x14ac:dyDescent="0.3">
      <c r="A52" s="210"/>
      <c r="B52" s="210"/>
      <c r="C52" s="133" t="s">
        <v>3</v>
      </c>
      <c r="D52" s="111" t="s">
        <v>9</v>
      </c>
      <c r="E52" s="208" t="s">
        <v>150</v>
      </c>
      <c r="F52" s="208" t="s">
        <v>141</v>
      </c>
      <c r="G52" s="208"/>
      <c r="H52" s="208"/>
      <c r="I52" s="208"/>
      <c r="J52" s="208" t="s">
        <v>336</v>
      </c>
    </row>
    <row r="53" spans="1:10" hidden="1" x14ac:dyDescent="0.3">
      <c r="A53" s="206"/>
      <c r="B53" s="207">
        <v>0.375</v>
      </c>
      <c r="C53" s="194" t="s">
        <v>2</v>
      </c>
      <c r="D53" s="249" t="s">
        <v>9</v>
      </c>
      <c r="E53" s="206" t="s">
        <v>151</v>
      </c>
      <c r="F53" s="206" t="s">
        <v>130</v>
      </c>
      <c r="G53" s="206"/>
      <c r="H53" s="206"/>
      <c r="I53" s="206"/>
      <c r="J53" s="208" t="s">
        <v>336</v>
      </c>
    </row>
    <row r="54" spans="1:10" hidden="1" x14ac:dyDescent="0.3">
      <c r="A54" s="206"/>
      <c r="B54" s="206"/>
      <c r="C54" s="194" t="s">
        <v>3</v>
      </c>
      <c r="D54" s="249" t="s">
        <v>9</v>
      </c>
      <c r="E54" s="206" t="s">
        <v>416</v>
      </c>
      <c r="F54" s="206" t="s">
        <v>143</v>
      </c>
      <c r="G54" s="206"/>
      <c r="H54" s="206"/>
      <c r="I54" s="206"/>
      <c r="J54" s="208" t="s">
        <v>336</v>
      </c>
    </row>
    <row r="55" spans="1:10" hidden="1" x14ac:dyDescent="0.3">
      <c r="A55" s="190"/>
      <c r="B55" s="230">
        <v>0.39583333333333331</v>
      </c>
      <c r="C55" s="133" t="s">
        <v>2</v>
      </c>
      <c r="D55" s="111" t="s">
        <v>9</v>
      </c>
      <c r="E55" s="208" t="s">
        <v>141</v>
      </c>
      <c r="F55" s="208" t="s">
        <v>151</v>
      </c>
      <c r="G55" s="190"/>
      <c r="H55" s="189"/>
      <c r="I55" s="189"/>
      <c r="J55" s="208" t="s">
        <v>336</v>
      </c>
    </row>
    <row r="56" spans="1:10" hidden="1" x14ac:dyDescent="0.3">
      <c r="A56" s="190"/>
      <c r="B56" s="208"/>
      <c r="C56" s="133" t="s">
        <v>3</v>
      </c>
      <c r="D56" s="111" t="s">
        <v>9</v>
      </c>
      <c r="E56" s="208" t="s">
        <v>235</v>
      </c>
      <c r="F56" s="208" t="s">
        <v>416</v>
      </c>
      <c r="G56" s="190"/>
      <c r="H56" s="189"/>
      <c r="I56" s="208"/>
      <c r="J56" s="208" t="s">
        <v>336</v>
      </c>
    </row>
    <row r="57" spans="1:10" hidden="1" x14ac:dyDescent="0.3">
      <c r="A57" s="206"/>
      <c r="B57" s="207">
        <v>0.41666666666666669</v>
      </c>
      <c r="C57" s="194" t="s">
        <v>2</v>
      </c>
      <c r="D57" s="249" t="s">
        <v>9</v>
      </c>
      <c r="E57" s="206" t="s">
        <v>143</v>
      </c>
      <c r="F57" s="206" t="s">
        <v>225</v>
      </c>
      <c r="G57" s="206"/>
      <c r="H57" s="206"/>
      <c r="I57" s="206"/>
      <c r="J57" s="208" t="s">
        <v>336</v>
      </c>
    </row>
    <row r="58" spans="1:10" hidden="1" x14ac:dyDescent="0.3">
      <c r="A58" s="275"/>
      <c r="B58" s="275"/>
      <c r="C58" s="276" t="s">
        <v>3</v>
      </c>
      <c r="D58" s="277" t="s">
        <v>9</v>
      </c>
      <c r="E58" s="275" t="s">
        <v>130</v>
      </c>
      <c r="F58" s="275" t="s">
        <v>150</v>
      </c>
      <c r="G58" s="275"/>
      <c r="H58" s="275"/>
      <c r="I58" s="275"/>
      <c r="J58" s="278" t="s">
        <v>336</v>
      </c>
    </row>
    <row r="59" spans="1:10" hidden="1" x14ac:dyDescent="0.3">
      <c r="A59" s="66"/>
      <c r="B59" s="279"/>
      <c r="C59" s="280"/>
      <c r="D59" s="65"/>
      <c r="E59" s="66"/>
      <c r="F59" s="66"/>
      <c r="G59" s="66"/>
      <c r="H59" s="66"/>
      <c r="I59" s="67"/>
      <c r="J59" s="67"/>
    </row>
    <row r="60" spans="1:10" hidden="1" x14ac:dyDescent="0.3">
      <c r="A60" s="66"/>
      <c r="B60" s="66"/>
      <c r="C60" s="280"/>
      <c r="D60" s="65"/>
      <c r="E60" s="66"/>
      <c r="F60" s="66"/>
      <c r="G60" s="66"/>
      <c r="H60" s="66"/>
      <c r="I60" s="67"/>
      <c r="J60" s="67"/>
    </row>
    <row r="61" spans="1:10" hidden="1" x14ac:dyDescent="0.3">
      <c r="A61" s="274"/>
    </row>
    <row r="62" spans="1:10" ht="21" hidden="1" x14ac:dyDescent="0.4">
      <c r="A62" s="203" t="s">
        <v>277</v>
      </c>
      <c r="B62" s="192"/>
      <c r="C62" s="193"/>
      <c r="E62" s="192"/>
      <c r="F62" s="274" t="s">
        <v>428</v>
      </c>
      <c r="G62" s="304" t="s">
        <v>168</v>
      </c>
      <c r="H62" s="304"/>
      <c r="I62" s="192"/>
      <c r="J62" s="192"/>
    </row>
    <row r="63" spans="1:10" hidden="1" x14ac:dyDescent="0.3">
      <c r="A63" s="196"/>
      <c r="B63" s="196"/>
      <c r="C63" s="197"/>
      <c r="D63" s="132" t="s">
        <v>212</v>
      </c>
      <c r="E63" s="198" t="s">
        <v>157</v>
      </c>
      <c r="F63" s="198" t="s">
        <v>158</v>
      </c>
      <c r="G63" s="199" t="s">
        <v>169</v>
      </c>
      <c r="H63" s="199" t="s">
        <v>170</v>
      </c>
      <c r="I63" s="200" t="s">
        <v>171</v>
      </c>
      <c r="J63" s="201" t="s">
        <v>172</v>
      </c>
    </row>
    <row r="64" spans="1:10" hidden="1" x14ac:dyDescent="0.3">
      <c r="A64" s="206"/>
      <c r="B64" s="207">
        <v>0.25</v>
      </c>
      <c r="C64" s="194" t="s">
        <v>2</v>
      </c>
      <c r="D64" s="249" t="s">
        <v>309</v>
      </c>
      <c r="E64" s="206" t="s">
        <v>142</v>
      </c>
      <c r="F64" s="206" t="s">
        <v>137</v>
      </c>
      <c r="G64" s="206"/>
      <c r="H64" s="206"/>
      <c r="I64" s="206"/>
      <c r="J64" s="208" t="s">
        <v>336</v>
      </c>
    </row>
    <row r="65" spans="1:19" hidden="1" x14ac:dyDescent="0.3">
      <c r="A65" s="206"/>
      <c r="B65" s="206"/>
      <c r="C65" s="194" t="s">
        <v>3</v>
      </c>
      <c r="D65" s="249" t="s">
        <v>309</v>
      </c>
      <c r="E65" s="206" t="s">
        <v>135</v>
      </c>
      <c r="F65" s="206" t="s">
        <v>147</v>
      </c>
      <c r="G65" s="206"/>
      <c r="H65" s="206"/>
      <c r="I65" s="206"/>
      <c r="J65" s="208" t="s">
        <v>336</v>
      </c>
      <c r="S65" s="4" t="s">
        <v>310</v>
      </c>
    </row>
    <row r="66" spans="1:19" s="202" customFormat="1" hidden="1" x14ac:dyDescent="0.3">
      <c r="A66" s="196"/>
      <c r="B66" s="211">
        <v>0.27083333333333331</v>
      </c>
      <c r="C66" s="133" t="s">
        <v>2</v>
      </c>
      <c r="D66" s="111" t="s">
        <v>309</v>
      </c>
      <c r="E66" s="208" t="s">
        <v>376</v>
      </c>
      <c r="F66" s="208" t="s">
        <v>140</v>
      </c>
      <c r="G66" s="208"/>
      <c r="H66" s="208"/>
      <c r="I66" s="208"/>
      <c r="J66" s="208" t="s">
        <v>336</v>
      </c>
      <c r="S66" s="204" t="s">
        <v>376</v>
      </c>
    </row>
    <row r="67" spans="1:19" s="202" customFormat="1" hidden="1" x14ac:dyDescent="0.3">
      <c r="A67" s="196"/>
      <c r="B67" s="210"/>
      <c r="C67" s="133" t="s">
        <v>3</v>
      </c>
      <c r="D67" s="111" t="s">
        <v>309</v>
      </c>
      <c r="E67" s="208" t="s">
        <v>375</v>
      </c>
      <c r="F67" s="208" t="s">
        <v>217</v>
      </c>
      <c r="G67" s="208"/>
      <c r="H67" s="208"/>
      <c r="I67" s="208"/>
      <c r="J67" s="208" t="s">
        <v>336</v>
      </c>
      <c r="S67" s="204" t="s">
        <v>375</v>
      </c>
    </row>
    <row r="68" spans="1:19" s="202" customFormat="1" hidden="1" x14ac:dyDescent="0.3">
      <c r="A68" s="206"/>
      <c r="B68" s="207">
        <v>0.29166666666666669</v>
      </c>
      <c r="C68" s="194" t="s">
        <v>2</v>
      </c>
      <c r="D68" s="249" t="s">
        <v>309</v>
      </c>
      <c r="E68" s="206" t="s">
        <v>142</v>
      </c>
      <c r="F68" s="206" t="s">
        <v>147</v>
      </c>
      <c r="G68" s="206"/>
      <c r="H68" s="206"/>
      <c r="I68" s="206"/>
      <c r="J68" s="208" t="s">
        <v>336</v>
      </c>
      <c r="S68" s="204" t="s">
        <v>142</v>
      </c>
    </row>
    <row r="69" spans="1:19" s="202" customFormat="1" hidden="1" x14ac:dyDescent="0.3">
      <c r="A69" s="206"/>
      <c r="B69" s="206"/>
      <c r="C69" s="194" t="s">
        <v>3</v>
      </c>
      <c r="D69" s="249" t="s">
        <v>309</v>
      </c>
      <c r="E69" s="206" t="s">
        <v>135</v>
      </c>
      <c r="F69" s="206" t="s">
        <v>137</v>
      </c>
      <c r="G69" s="80"/>
      <c r="H69" s="80"/>
      <c r="I69" s="80"/>
      <c r="J69" s="208" t="s">
        <v>336</v>
      </c>
      <c r="S69" s="204" t="s">
        <v>135</v>
      </c>
    </row>
    <row r="70" spans="1:19" s="202" customFormat="1" hidden="1" x14ac:dyDescent="0.3">
      <c r="A70" s="196"/>
      <c r="B70" s="211">
        <v>0.3125</v>
      </c>
      <c r="C70" s="133" t="s">
        <v>2</v>
      </c>
      <c r="D70" s="111" t="s">
        <v>309</v>
      </c>
      <c r="E70" s="208" t="s">
        <v>376</v>
      </c>
      <c r="F70" s="208" t="s">
        <v>217</v>
      </c>
      <c r="G70" s="208"/>
      <c r="H70" s="208"/>
      <c r="I70" s="208"/>
      <c r="J70" s="208" t="s">
        <v>336</v>
      </c>
      <c r="S70" s="204" t="s">
        <v>140</v>
      </c>
    </row>
    <row r="71" spans="1:19" s="202" customFormat="1" hidden="1" x14ac:dyDescent="0.3">
      <c r="A71" s="196"/>
      <c r="B71" s="210"/>
      <c r="C71" s="133" t="s">
        <v>3</v>
      </c>
      <c r="D71" s="111" t="s">
        <v>309</v>
      </c>
      <c r="E71" s="208" t="s">
        <v>375</v>
      </c>
      <c r="F71" s="208" t="s">
        <v>140</v>
      </c>
      <c r="G71" s="208"/>
      <c r="H71" s="208"/>
      <c r="I71" s="208"/>
      <c r="J71" s="208" t="s">
        <v>336</v>
      </c>
      <c r="S71" s="204" t="s">
        <v>217</v>
      </c>
    </row>
    <row r="72" spans="1:19" s="202" customFormat="1" hidden="1" x14ac:dyDescent="0.3">
      <c r="A72" s="206"/>
      <c r="B72" s="207">
        <v>0.33333333333333331</v>
      </c>
      <c r="C72" s="194" t="s">
        <v>2</v>
      </c>
      <c r="D72" s="249" t="s">
        <v>309</v>
      </c>
      <c r="E72" s="206" t="s">
        <v>217</v>
      </c>
      <c r="F72" s="206" t="s">
        <v>135</v>
      </c>
      <c r="G72" s="206"/>
      <c r="H72" s="206"/>
      <c r="I72" s="206"/>
      <c r="J72" s="208" t="s">
        <v>336</v>
      </c>
      <c r="S72" s="204" t="s">
        <v>137</v>
      </c>
    </row>
    <row r="73" spans="1:19" s="202" customFormat="1" hidden="1" x14ac:dyDescent="0.3">
      <c r="A73" s="206"/>
      <c r="B73" s="206"/>
      <c r="C73" s="194" t="s">
        <v>3</v>
      </c>
      <c r="D73" s="249" t="s">
        <v>309</v>
      </c>
      <c r="E73" s="206" t="s">
        <v>140</v>
      </c>
      <c r="F73" s="206" t="s">
        <v>142</v>
      </c>
      <c r="G73" s="206"/>
      <c r="H73" s="206"/>
      <c r="I73" s="206"/>
      <c r="J73" s="208" t="s">
        <v>336</v>
      </c>
      <c r="S73" s="204" t="s">
        <v>147</v>
      </c>
    </row>
    <row r="74" spans="1:19" s="202" customFormat="1" hidden="1" x14ac:dyDescent="0.3">
      <c r="A74" s="196"/>
      <c r="B74" s="211">
        <v>0.35416666666666669</v>
      </c>
      <c r="C74" s="133" t="s">
        <v>0</v>
      </c>
      <c r="E74" s="217" t="s">
        <v>329</v>
      </c>
      <c r="F74" s="217" t="s">
        <v>330</v>
      </c>
      <c r="G74" s="195"/>
      <c r="H74" s="195"/>
      <c r="I74" s="208"/>
      <c r="J74" s="208" t="s">
        <v>336</v>
      </c>
      <c r="S74" s="4"/>
    </row>
    <row r="75" spans="1:19" s="202" customFormat="1" hidden="1" x14ac:dyDescent="0.3">
      <c r="A75" s="196"/>
      <c r="B75" s="210"/>
      <c r="C75" s="133" t="s">
        <v>1</v>
      </c>
      <c r="D75" s="111" t="s">
        <v>309</v>
      </c>
      <c r="E75" s="208" t="s">
        <v>147</v>
      </c>
      <c r="F75" s="208" t="s">
        <v>375</v>
      </c>
      <c r="G75" s="195"/>
      <c r="H75" s="195"/>
      <c r="I75" s="208"/>
      <c r="J75" s="208" t="s">
        <v>336</v>
      </c>
      <c r="S75" s="4"/>
    </row>
    <row r="76" spans="1:19" s="202" customFormat="1" hidden="1" x14ac:dyDescent="0.3">
      <c r="A76" s="206"/>
      <c r="B76" s="207">
        <v>0.375</v>
      </c>
      <c r="C76" s="194" t="s">
        <v>0</v>
      </c>
      <c r="D76" s="249" t="s">
        <v>309</v>
      </c>
      <c r="E76" s="206" t="s">
        <v>137</v>
      </c>
      <c r="F76" s="206" t="s">
        <v>376</v>
      </c>
      <c r="G76" s="206"/>
      <c r="H76" s="206"/>
      <c r="I76" s="206"/>
      <c r="J76" s="208" t="s">
        <v>336</v>
      </c>
      <c r="S76" s="4"/>
    </row>
    <row r="77" spans="1:19" s="202" customFormat="1" hidden="1" x14ac:dyDescent="0.3">
      <c r="A77" s="206"/>
      <c r="B77" s="206"/>
      <c r="C77" s="194" t="s">
        <v>1</v>
      </c>
      <c r="D77" s="249" t="s">
        <v>309</v>
      </c>
      <c r="E77" s="206" t="s">
        <v>217</v>
      </c>
      <c r="F77" s="206" t="s">
        <v>142</v>
      </c>
      <c r="G77" s="206"/>
      <c r="H77" s="206"/>
      <c r="I77" s="206"/>
      <c r="J77" s="208" t="s">
        <v>336</v>
      </c>
      <c r="S77" s="4"/>
    </row>
    <row r="78" spans="1:19" s="202" customFormat="1" hidden="1" x14ac:dyDescent="0.3">
      <c r="A78" s="208"/>
      <c r="B78" s="230">
        <v>0.39583333333333331</v>
      </c>
      <c r="C78" s="133" t="s">
        <v>0</v>
      </c>
      <c r="D78" s="111" t="s">
        <v>309</v>
      </c>
      <c r="E78" s="208" t="s">
        <v>140</v>
      </c>
      <c r="F78" s="208" t="s">
        <v>135</v>
      </c>
      <c r="G78" s="208"/>
      <c r="H78" s="208"/>
      <c r="I78" s="208"/>
      <c r="J78" s="208" t="s">
        <v>336</v>
      </c>
      <c r="S78" s="4"/>
    </row>
    <row r="79" spans="1:19" s="202" customFormat="1" hidden="1" x14ac:dyDescent="0.3">
      <c r="A79" s="208"/>
      <c r="B79" s="208"/>
      <c r="C79" s="133" t="s">
        <v>1</v>
      </c>
      <c r="D79" s="111" t="s">
        <v>309</v>
      </c>
      <c r="E79" s="208" t="s">
        <v>137</v>
      </c>
      <c r="F79" s="208" t="s">
        <v>375</v>
      </c>
      <c r="G79" s="208"/>
      <c r="H79" s="208"/>
      <c r="I79" s="208"/>
      <c r="J79" s="208" t="s">
        <v>336</v>
      </c>
      <c r="S79" s="4"/>
    </row>
    <row r="80" spans="1:19" s="202" customFormat="1" hidden="1" x14ac:dyDescent="0.3">
      <c r="A80" s="206"/>
      <c r="B80" s="207">
        <v>0.41666666666666669</v>
      </c>
      <c r="C80" s="194" t="s">
        <v>0</v>
      </c>
      <c r="D80" s="249" t="s">
        <v>309</v>
      </c>
      <c r="E80" s="206" t="s">
        <v>147</v>
      </c>
      <c r="F80" s="206" t="s">
        <v>376</v>
      </c>
      <c r="G80" s="206"/>
      <c r="H80" s="206"/>
      <c r="I80" s="206"/>
      <c r="J80" s="208" t="s">
        <v>336</v>
      </c>
      <c r="S80" s="4"/>
    </row>
    <row r="81" spans="1:29" s="202" customFormat="1" hidden="1" x14ac:dyDescent="0.3">
      <c r="A81" s="275"/>
      <c r="B81" s="275"/>
      <c r="C81" s="276" t="s">
        <v>1</v>
      </c>
      <c r="D81" s="80"/>
      <c r="E81" s="80"/>
      <c r="F81" s="80"/>
      <c r="G81" s="275"/>
      <c r="H81" s="275"/>
      <c r="I81" s="275"/>
      <c r="J81" s="278" t="s">
        <v>336</v>
      </c>
      <c r="S81" s="4"/>
    </row>
    <row r="82" spans="1:29" s="202" customFormat="1" hidden="1" x14ac:dyDescent="0.3">
      <c r="A82" s="67"/>
      <c r="B82" s="107"/>
      <c r="C82" s="281"/>
      <c r="D82" s="67"/>
      <c r="E82" s="67"/>
      <c r="F82" s="67"/>
      <c r="G82" s="67"/>
      <c r="H82" s="67"/>
      <c r="I82" s="67"/>
      <c r="J82" s="67"/>
      <c r="S82" s="4"/>
    </row>
    <row r="83" spans="1:29" s="202" customFormat="1" hidden="1" x14ac:dyDescent="0.3">
      <c r="A83" s="67"/>
      <c r="B83" s="67"/>
      <c r="C83" s="281"/>
      <c r="D83" s="67"/>
      <c r="E83" s="67"/>
      <c r="F83" s="67"/>
      <c r="G83" s="67"/>
      <c r="H83" s="67"/>
      <c r="I83" s="67"/>
      <c r="J83" s="67"/>
      <c r="S83" s="4"/>
    </row>
    <row r="84" spans="1:29" s="202" customFormat="1" hidden="1" x14ac:dyDescent="0.3">
      <c r="A84" s="67"/>
      <c r="B84" s="67"/>
      <c r="C84" s="281"/>
      <c r="D84" s="67"/>
      <c r="E84" s="67"/>
      <c r="F84" s="67"/>
      <c r="G84" s="67"/>
      <c r="H84" s="67"/>
      <c r="I84" s="67"/>
      <c r="J84" s="67"/>
      <c r="S84" s="4"/>
    </row>
    <row r="85" spans="1:29" s="202" customFormat="1" hidden="1" x14ac:dyDescent="0.3">
      <c r="S85" s="4"/>
    </row>
    <row r="86" spans="1:29" s="202" customFormat="1" hidden="1" x14ac:dyDescent="0.3">
      <c r="D86" s="60"/>
      <c r="S86" s="4"/>
    </row>
    <row r="87" spans="1:29" hidden="1" x14ac:dyDescent="0.3">
      <c r="C87" s="18"/>
    </row>
    <row r="88" spans="1:29" hidden="1" x14ac:dyDescent="0.3"/>
    <row r="89" spans="1:29" hidden="1" x14ac:dyDescent="0.3">
      <c r="A89" s="274" t="s">
        <v>342</v>
      </c>
    </row>
    <row r="90" spans="1:29" hidden="1" x14ac:dyDescent="0.3">
      <c r="A90" s="202" t="s">
        <v>324</v>
      </c>
      <c r="B90" s="202"/>
      <c r="C90" s="205"/>
      <c r="E90" s="202"/>
      <c r="F90" s="202"/>
      <c r="G90" s="202"/>
      <c r="H90" s="202"/>
      <c r="I90" s="202"/>
      <c r="J90" s="202"/>
      <c r="K90" s="202" t="s">
        <v>325</v>
      </c>
      <c r="L90" s="202"/>
      <c r="M90" s="205"/>
      <c r="N90" s="60"/>
      <c r="O90" s="202"/>
      <c r="P90" s="202"/>
      <c r="Q90" s="202"/>
      <c r="R90" s="202"/>
      <c r="S90" s="202"/>
      <c r="U90" s="202" t="s">
        <v>328</v>
      </c>
      <c r="V90" s="202"/>
      <c r="W90" s="205"/>
      <c r="X90" s="60"/>
      <c r="Y90" s="202"/>
      <c r="Z90" s="202"/>
      <c r="AA90" s="202"/>
      <c r="AB90" s="202"/>
      <c r="AC90" s="202"/>
    </row>
    <row r="91" spans="1:29" hidden="1" x14ac:dyDescent="0.3">
      <c r="A91" s="218">
        <v>0.77083333333333337</v>
      </c>
      <c r="B91" s="219"/>
      <c r="C91" s="219" t="s">
        <v>273</v>
      </c>
      <c r="D91" s="251"/>
      <c r="E91" s="217" t="s">
        <v>329</v>
      </c>
      <c r="F91" s="217" t="s">
        <v>330</v>
      </c>
      <c r="G91" s="217"/>
      <c r="H91" s="217"/>
      <c r="I91" s="217"/>
      <c r="J91" s="202"/>
      <c r="K91" s="218">
        <v>0.77083333333333337</v>
      </c>
      <c r="L91" s="219"/>
      <c r="M91" s="219" t="s">
        <v>273</v>
      </c>
      <c r="N91" s="251"/>
      <c r="O91" s="217" t="s">
        <v>329</v>
      </c>
      <c r="P91" s="217" t="s">
        <v>330</v>
      </c>
      <c r="Q91" s="217"/>
      <c r="R91" s="217"/>
      <c r="S91" s="217"/>
      <c r="U91" s="218">
        <v>0.79166666666666663</v>
      </c>
      <c r="V91" s="219"/>
      <c r="W91" s="219" t="s">
        <v>273</v>
      </c>
      <c r="X91" s="251"/>
      <c r="Y91" s="217"/>
      <c r="Z91" s="217"/>
      <c r="AA91" s="217"/>
      <c r="AB91" s="217"/>
      <c r="AC91" s="217"/>
    </row>
    <row r="92" spans="1:29" hidden="1" x14ac:dyDescent="0.3">
      <c r="A92" s="217"/>
      <c r="B92" s="219"/>
      <c r="C92" s="219" t="s">
        <v>274</v>
      </c>
      <c r="D92" s="251"/>
      <c r="E92" s="217" t="s">
        <v>331</v>
      </c>
      <c r="F92" s="217" t="s">
        <v>332</v>
      </c>
      <c r="G92" s="217"/>
      <c r="H92" s="217"/>
      <c r="I92" s="217"/>
      <c r="J92" s="202"/>
      <c r="K92" s="217"/>
      <c r="L92" s="219"/>
      <c r="M92" s="219" t="s">
        <v>274</v>
      </c>
      <c r="N92" s="251"/>
      <c r="O92" s="217" t="s">
        <v>331</v>
      </c>
      <c r="P92" s="217" t="s">
        <v>332</v>
      </c>
      <c r="Q92" s="217"/>
      <c r="R92" s="217"/>
      <c r="S92" s="217"/>
      <c r="U92" s="217"/>
      <c r="V92" s="219"/>
      <c r="W92" s="219" t="s">
        <v>274</v>
      </c>
      <c r="X92" s="251"/>
      <c r="Y92" s="217"/>
      <c r="Z92" s="217"/>
      <c r="AA92" s="217"/>
      <c r="AB92" s="217"/>
      <c r="AC92" s="217"/>
    </row>
    <row r="93" spans="1:29" hidden="1" x14ac:dyDescent="0.3">
      <c r="A93" s="211"/>
      <c r="B93" s="212"/>
      <c r="C93" s="219" t="s">
        <v>3</v>
      </c>
      <c r="D93" s="250"/>
      <c r="E93" s="217" t="s">
        <v>333</v>
      </c>
      <c r="F93" s="217" t="s">
        <v>334</v>
      </c>
      <c r="G93" s="208"/>
      <c r="H93" s="208"/>
      <c r="I93" s="208"/>
      <c r="J93" s="202"/>
      <c r="K93" s="211"/>
      <c r="L93" s="212"/>
      <c r="M93" s="219"/>
      <c r="N93" s="250"/>
      <c r="O93" s="217" t="s">
        <v>333</v>
      </c>
      <c r="P93" s="217" t="s">
        <v>326</v>
      </c>
      <c r="Q93" s="208"/>
      <c r="R93" s="208"/>
      <c r="S93" s="208"/>
      <c r="U93" s="211"/>
      <c r="V93" s="212"/>
      <c r="W93" s="212"/>
      <c r="X93" s="250"/>
      <c r="Y93" s="208"/>
      <c r="Z93" s="208"/>
      <c r="AA93" s="208"/>
      <c r="AB93" s="208"/>
      <c r="AC93" s="208"/>
    </row>
    <row r="94" spans="1:29" hidden="1" x14ac:dyDescent="0.3">
      <c r="A94" s="210"/>
      <c r="B94" s="212"/>
      <c r="C94" s="212"/>
      <c r="D94" s="250"/>
      <c r="E94" s="208"/>
      <c r="F94" s="208"/>
      <c r="G94" s="208"/>
      <c r="H94" s="208"/>
      <c r="I94" s="208"/>
      <c r="J94" s="202"/>
      <c r="K94" s="210"/>
      <c r="L94" s="212"/>
      <c r="M94" s="212"/>
      <c r="N94" s="250"/>
      <c r="O94" s="208"/>
      <c r="P94" s="208"/>
      <c r="Q94" s="208"/>
      <c r="R94" s="208"/>
      <c r="S94" s="208"/>
      <c r="U94" s="210"/>
      <c r="V94" s="212"/>
      <c r="W94" s="212"/>
      <c r="X94" s="250"/>
      <c r="Y94" s="208"/>
      <c r="Z94" s="208"/>
      <c r="AA94" s="208"/>
      <c r="AB94" s="208"/>
      <c r="AC94" s="208"/>
    </row>
    <row r="95" spans="1:29" hidden="1" x14ac:dyDescent="0.3">
      <c r="A95" s="218">
        <v>0.8125</v>
      </c>
      <c r="B95" s="219"/>
      <c r="C95" s="219" t="s">
        <v>0</v>
      </c>
      <c r="D95" s="251"/>
      <c r="E95" s="217" t="s">
        <v>329</v>
      </c>
      <c r="F95" s="217" t="s">
        <v>331</v>
      </c>
      <c r="G95" s="217"/>
      <c r="H95" s="217"/>
      <c r="I95" s="217"/>
      <c r="J95" s="202"/>
      <c r="K95" s="218">
        <v>0.8125</v>
      </c>
      <c r="L95" s="219"/>
      <c r="M95" s="219" t="s">
        <v>0</v>
      </c>
      <c r="N95" s="251"/>
      <c r="O95" s="217" t="s">
        <v>329</v>
      </c>
      <c r="P95" s="217" t="s">
        <v>331</v>
      </c>
      <c r="Q95" s="217"/>
      <c r="R95" s="217"/>
      <c r="S95" s="217"/>
      <c r="U95" s="218">
        <v>0.83333333333333337</v>
      </c>
      <c r="V95" s="219"/>
      <c r="W95" s="219" t="s">
        <v>0</v>
      </c>
      <c r="X95" s="251"/>
      <c r="Y95" s="217"/>
      <c r="Z95" s="217"/>
      <c r="AA95" s="217"/>
      <c r="AB95" s="217"/>
      <c r="AC95" s="217"/>
    </row>
    <row r="96" spans="1:29" hidden="1" x14ac:dyDescent="0.3">
      <c r="A96" s="217"/>
      <c r="B96" s="219"/>
      <c r="C96" s="219" t="s">
        <v>1</v>
      </c>
      <c r="D96" s="251"/>
      <c r="E96" s="217" t="s">
        <v>333</v>
      </c>
      <c r="F96" s="217" t="s">
        <v>330</v>
      </c>
      <c r="G96" s="217"/>
      <c r="H96" s="217"/>
      <c r="I96" s="217"/>
      <c r="J96" s="202"/>
      <c r="K96" s="217"/>
      <c r="L96" s="219"/>
      <c r="M96" s="219" t="s">
        <v>1</v>
      </c>
      <c r="N96" s="251"/>
      <c r="O96" s="217" t="s">
        <v>333</v>
      </c>
      <c r="P96" s="217" t="s">
        <v>330</v>
      </c>
      <c r="Q96" s="217"/>
      <c r="R96" s="217"/>
      <c r="S96" s="217"/>
      <c r="U96" s="217"/>
      <c r="V96" s="219"/>
      <c r="W96" s="219" t="s">
        <v>1</v>
      </c>
      <c r="X96" s="251"/>
      <c r="Y96" s="217"/>
      <c r="Z96" s="217"/>
      <c r="AA96" s="217"/>
      <c r="AB96" s="217"/>
      <c r="AC96" s="217"/>
    </row>
    <row r="97" spans="1:29" hidden="1" x14ac:dyDescent="0.3">
      <c r="A97" s="211"/>
      <c r="B97" s="212"/>
      <c r="C97" s="219" t="s">
        <v>2</v>
      </c>
      <c r="D97" s="250"/>
      <c r="E97" s="217" t="s">
        <v>332</v>
      </c>
      <c r="F97" s="217" t="s">
        <v>334</v>
      </c>
      <c r="G97" s="208"/>
      <c r="H97" s="208"/>
      <c r="I97" s="208"/>
      <c r="J97" s="202"/>
      <c r="K97" s="211"/>
      <c r="L97" s="212"/>
      <c r="M97" s="219"/>
      <c r="N97" s="250"/>
      <c r="O97" s="217" t="s">
        <v>332</v>
      </c>
      <c r="P97" s="217" t="s">
        <v>326</v>
      </c>
      <c r="Q97" s="208"/>
      <c r="R97" s="208"/>
      <c r="S97" s="208"/>
      <c r="U97" s="211"/>
      <c r="V97" s="212"/>
      <c r="W97" s="212"/>
      <c r="X97" s="250"/>
      <c r="Y97" s="208"/>
      <c r="Z97" s="208"/>
      <c r="AA97" s="208"/>
      <c r="AB97" s="208"/>
      <c r="AC97" s="208"/>
    </row>
    <row r="98" spans="1:29" hidden="1" x14ac:dyDescent="0.3">
      <c r="A98" s="210"/>
      <c r="B98" s="212"/>
      <c r="C98" s="212"/>
      <c r="D98" s="250"/>
      <c r="E98" s="202"/>
      <c r="F98" s="208"/>
      <c r="G98" s="208"/>
      <c r="H98" s="208"/>
      <c r="I98" s="208"/>
      <c r="J98" s="202"/>
      <c r="K98" s="210"/>
      <c r="L98" s="212"/>
      <c r="M98" s="212"/>
      <c r="N98" s="250"/>
      <c r="O98" s="202"/>
      <c r="P98" s="208"/>
      <c r="Q98" s="208"/>
      <c r="R98" s="208"/>
      <c r="S98" s="208"/>
      <c r="U98" s="210"/>
      <c r="V98" s="212"/>
      <c r="W98" s="212"/>
      <c r="X98" s="250"/>
      <c r="Y98" s="208"/>
      <c r="Z98" s="208"/>
      <c r="AA98" s="208"/>
      <c r="AB98" s="208"/>
      <c r="AC98" s="208"/>
    </row>
    <row r="99" spans="1:29" hidden="1" x14ac:dyDescent="0.3">
      <c r="A99" s="218">
        <v>0.85416666666666663</v>
      </c>
      <c r="B99" s="219"/>
      <c r="C99" s="219" t="s">
        <v>0</v>
      </c>
      <c r="D99" s="251"/>
      <c r="E99" s="217" t="s">
        <v>330</v>
      </c>
      <c r="F99" s="217" t="s">
        <v>334</v>
      </c>
      <c r="G99" s="217"/>
      <c r="H99" s="217"/>
      <c r="I99" s="217"/>
      <c r="J99" s="202"/>
      <c r="K99" s="218">
        <v>0.85416666666666663</v>
      </c>
      <c r="L99" s="219"/>
      <c r="M99" s="219" t="s">
        <v>0</v>
      </c>
      <c r="N99" s="251"/>
      <c r="O99" s="217" t="s">
        <v>329</v>
      </c>
      <c r="P99" s="217" t="s">
        <v>332</v>
      </c>
      <c r="Q99" s="217"/>
      <c r="R99" s="217"/>
      <c r="S99" s="217"/>
      <c r="U99" s="218">
        <v>0.875</v>
      </c>
      <c r="V99" s="219"/>
      <c r="W99" s="219" t="s">
        <v>0</v>
      </c>
      <c r="X99" s="251"/>
      <c r="Y99" s="217"/>
      <c r="Z99" s="217"/>
      <c r="AA99" s="217"/>
      <c r="AB99" s="217"/>
      <c r="AC99" s="217"/>
    </row>
    <row r="100" spans="1:29" hidden="1" x14ac:dyDescent="0.3">
      <c r="A100" s="217"/>
      <c r="B100" s="219"/>
      <c r="C100" s="219" t="s">
        <v>1</v>
      </c>
      <c r="D100" s="251"/>
      <c r="E100" s="217" t="s">
        <v>333</v>
      </c>
      <c r="F100" s="217" t="s">
        <v>331</v>
      </c>
      <c r="G100" s="217"/>
      <c r="H100" s="217"/>
      <c r="I100" s="217"/>
      <c r="J100" s="202"/>
      <c r="K100" s="217"/>
      <c r="L100" s="219"/>
      <c r="M100" s="219" t="s">
        <v>1</v>
      </c>
      <c r="N100" s="251"/>
      <c r="O100" s="217" t="s">
        <v>331</v>
      </c>
      <c r="P100" s="217" t="s">
        <v>333</v>
      </c>
      <c r="Q100" s="217"/>
      <c r="R100" s="217"/>
      <c r="S100" s="217"/>
      <c r="U100" s="217"/>
      <c r="V100" s="219"/>
      <c r="W100" s="219" t="s">
        <v>1</v>
      </c>
      <c r="X100" s="251"/>
      <c r="Y100" s="217"/>
      <c r="Z100" s="217"/>
      <c r="AA100" s="217"/>
      <c r="AB100" s="217"/>
      <c r="AC100" s="217"/>
    </row>
    <row r="101" spans="1:29" hidden="1" x14ac:dyDescent="0.3">
      <c r="A101" s="218"/>
      <c r="B101" s="212"/>
      <c r="C101" s="212" t="s">
        <v>2</v>
      </c>
      <c r="D101" s="250"/>
      <c r="E101" s="217" t="s">
        <v>329</v>
      </c>
      <c r="F101" s="217" t="s">
        <v>332</v>
      </c>
      <c r="G101" s="208"/>
      <c r="H101" s="208"/>
      <c r="I101" s="208"/>
      <c r="J101" s="202"/>
      <c r="K101" s="202"/>
      <c r="L101" s="212"/>
      <c r="M101" s="212"/>
      <c r="N101" s="250"/>
      <c r="O101" s="217" t="s">
        <v>330</v>
      </c>
      <c r="P101" s="217" t="s">
        <v>326</v>
      </c>
      <c r="Q101" s="208"/>
      <c r="R101" s="208"/>
      <c r="S101" s="208"/>
      <c r="X101" s="60"/>
    </row>
    <row r="102" spans="1:29" hidden="1" x14ac:dyDescent="0.3">
      <c r="A102" s="210"/>
      <c r="B102" s="212"/>
      <c r="C102" s="212"/>
      <c r="D102" s="250"/>
      <c r="E102" s="202"/>
      <c r="F102" s="202"/>
      <c r="G102" s="208"/>
      <c r="H102" s="208"/>
      <c r="I102" s="208"/>
      <c r="J102" s="202"/>
      <c r="K102" s="218"/>
      <c r="L102" s="212"/>
      <c r="M102" s="212"/>
      <c r="N102" s="250"/>
      <c r="O102" s="217"/>
      <c r="P102" s="217"/>
      <c r="Q102" s="208"/>
      <c r="R102" s="208"/>
      <c r="S102" s="208"/>
    </row>
    <row r="103" spans="1:29" hidden="1" x14ac:dyDescent="0.3">
      <c r="A103" s="218">
        <v>0.89583333333333337</v>
      </c>
      <c r="B103" s="219"/>
      <c r="C103" s="219" t="s">
        <v>0</v>
      </c>
      <c r="D103" s="251"/>
      <c r="E103" s="217" t="s">
        <v>167</v>
      </c>
      <c r="F103" s="217"/>
      <c r="G103" s="217"/>
      <c r="H103" s="217"/>
      <c r="I103" s="217"/>
      <c r="J103" s="202"/>
      <c r="K103" s="218">
        <v>0.89583333333333337</v>
      </c>
      <c r="L103" s="219"/>
      <c r="M103" s="219" t="s">
        <v>0</v>
      </c>
      <c r="N103" s="251"/>
      <c r="O103" s="217" t="s">
        <v>332</v>
      </c>
      <c r="P103" s="217" t="s">
        <v>330</v>
      </c>
      <c r="Q103" s="217"/>
      <c r="R103" s="217"/>
      <c r="S103" s="217"/>
    </row>
    <row r="104" spans="1:29" hidden="1" x14ac:dyDescent="0.3">
      <c r="A104" s="217"/>
      <c r="B104" s="219"/>
      <c r="C104" s="219"/>
      <c r="D104" s="251"/>
      <c r="E104" s="217"/>
      <c r="F104" s="217"/>
      <c r="G104" s="217"/>
      <c r="H104" s="217"/>
      <c r="I104" s="217"/>
      <c r="J104" s="202"/>
      <c r="K104" s="217"/>
      <c r="L104" s="219"/>
      <c r="M104" s="219" t="s">
        <v>1</v>
      </c>
      <c r="N104" s="251"/>
      <c r="O104" s="217" t="s">
        <v>333</v>
      </c>
      <c r="P104" s="217" t="s">
        <v>327</v>
      </c>
      <c r="Q104" s="217"/>
      <c r="R104" s="217"/>
      <c r="S104" s="217"/>
    </row>
    <row r="107" spans="1:29" x14ac:dyDescent="0.3">
      <c r="A107" s="274"/>
    </row>
    <row r="108" spans="1:29" ht="21" x14ac:dyDescent="0.4">
      <c r="A108" s="203" t="s">
        <v>384</v>
      </c>
      <c r="B108" s="202"/>
      <c r="C108" s="205"/>
      <c r="E108" s="202"/>
      <c r="F108" s="202"/>
      <c r="G108" s="257" t="s">
        <v>168</v>
      </c>
      <c r="H108" s="257"/>
      <c r="I108" s="202"/>
      <c r="J108" s="202"/>
    </row>
    <row r="109" spans="1:29" x14ac:dyDescent="0.3">
      <c r="A109" s="210"/>
      <c r="B109" s="210"/>
      <c r="C109" s="197"/>
      <c r="D109" s="132" t="s">
        <v>212</v>
      </c>
      <c r="E109" s="198" t="s">
        <v>157</v>
      </c>
      <c r="F109" s="198" t="s">
        <v>158</v>
      </c>
      <c r="G109" s="199" t="s">
        <v>169</v>
      </c>
      <c r="H109" s="199" t="s">
        <v>170</v>
      </c>
      <c r="I109" s="200" t="s">
        <v>171</v>
      </c>
      <c r="J109" s="201" t="s">
        <v>172</v>
      </c>
    </row>
    <row r="110" spans="1:29" x14ac:dyDescent="0.3">
      <c r="A110" s="208"/>
      <c r="B110" s="230">
        <v>0.25</v>
      </c>
      <c r="C110" s="133" t="s">
        <v>0</v>
      </c>
      <c r="D110" s="111" t="s">
        <v>9</v>
      </c>
      <c r="E110" s="208" t="s">
        <v>130</v>
      </c>
      <c r="F110" s="208" t="s">
        <v>225</v>
      </c>
      <c r="G110" s="210">
        <v>25</v>
      </c>
      <c r="H110" s="208">
        <v>17</v>
      </c>
      <c r="I110" s="208" t="s">
        <v>130</v>
      </c>
      <c r="J110" s="208">
        <f>G110-H110</f>
        <v>8</v>
      </c>
    </row>
    <row r="111" spans="1:29" x14ac:dyDescent="0.3">
      <c r="A111" s="208"/>
      <c r="B111" s="208"/>
      <c r="C111" s="133" t="s">
        <v>1</v>
      </c>
      <c r="D111" s="111" t="s">
        <v>9</v>
      </c>
      <c r="E111" s="208" t="s">
        <v>235</v>
      </c>
      <c r="F111" s="208" t="s">
        <v>151</v>
      </c>
      <c r="G111" s="210">
        <v>25</v>
      </c>
      <c r="H111" s="208">
        <v>23</v>
      </c>
      <c r="I111" s="208" t="s">
        <v>151</v>
      </c>
      <c r="J111" s="208">
        <f t="shared" ref="J111:J147" si="3">G111-H111</f>
        <v>2</v>
      </c>
    </row>
    <row r="112" spans="1:29" s="202" customFormat="1" x14ac:dyDescent="0.3">
      <c r="A112" s="208"/>
      <c r="B112" s="230"/>
      <c r="C112" s="133" t="s">
        <v>2</v>
      </c>
      <c r="D112" s="111" t="s">
        <v>9</v>
      </c>
      <c r="E112" s="208" t="s">
        <v>143</v>
      </c>
      <c r="F112" s="208" t="s">
        <v>150</v>
      </c>
      <c r="G112" s="210">
        <v>25</v>
      </c>
      <c r="H112" s="208">
        <v>17</v>
      </c>
      <c r="I112" s="208" t="s">
        <v>150</v>
      </c>
      <c r="J112" s="208">
        <f t="shared" si="3"/>
        <v>8</v>
      </c>
    </row>
    <row r="113" spans="1:10" s="202" customFormat="1" x14ac:dyDescent="0.3">
      <c r="A113" s="208"/>
      <c r="B113" s="208"/>
      <c r="C113" s="133" t="s">
        <v>3</v>
      </c>
      <c r="D113" s="111" t="s">
        <v>9</v>
      </c>
      <c r="E113" s="208" t="s">
        <v>141</v>
      </c>
      <c r="F113" s="208" t="s">
        <v>416</v>
      </c>
      <c r="G113" s="210">
        <v>25</v>
      </c>
      <c r="H113" s="208">
        <v>16</v>
      </c>
      <c r="I113" s="208" t="s">
        <v>416</v>
      </c>
      <c r="J113" s="208">
        <f t="shared" si="3"/>
        <v>9</v>
      </c>
    </row>
    <row r="114" spans="1:10" x14ac:dyDescent="0.3">
      <c r="A114" s="217"/>
      <c r="B114" s="291">
        <v>0.27083333333333331</v>
      </c>
      <c r="C114" s="219" t="s">
        <v>0</v>
      </c>
      <c r="D114" s="251"/>
      <c r="E114" s="217" t="s">
        <v>329</v>
      </c>
      <c r="F114" s="217" t="s">
        <v>330</v>
      </c>
      <c r="G114" s="217"/>
      <c r="H114" s="217"/>
      <c r="I114" s="217"/>
      <c r="J114" s="208">
        <f t="shared" si="3"/>
        <v>0</v>
      </c>
    </row>
    <row r="115" spans="1:10" x14ac:dyDescent="0.3">
      <c r="A115" s="217"/>
      <c r="B115" s="217"/>
      <c r="C115" s="219" t="s">
        <v>1</v>
      </c>
      <c r="D115" s="217"/>
      <c r="E115" s="217" t="s">
        <v>331</v>
      </c>
      <c r="F115" s="217" t="s">
        <v>332</v>
      </c>
      <c r="G115" s="217"/>
      <c r="H115" s="217"/>
      <c r="I115" s="217"/>
      <c r="J115" s="208">
        <f t="shared" si="3"/>
        <v>0</v>
      </c>
    </row>
    <row r="116" spans="1:10" s="202" customFormat="1" x14ac:dyDescent="0.3">
      <c r="A116" s="206"/>
      <c r="B116" s="207"/>
      <c r="C116" s="194" t="s">
        <v>2</v>
      </c>
      <c r="D116" s="249" t="s">
        <v>309</v>
      </c>
      <c r="E116" s="206" t="s">
        <v>142</v>
      </c>
      <c r="F116" s="206" t="s">
        <v>137</v>
      </c>
      <c r="G116" s="206">
        <v>25</v>
      </c>
      <c r="H116" s="206">
        <v>21</v>
      </c>
      <c r="I116" s="206" t="s">
        <v>137</v>
      </c>
      <c r="J116" s="208">
        <f t="shared" si="3"/>
        <v>4</v>
      </c>
    </row>
    <row r="117" spans="1:10" s="202" customFormat="1" x14ac:dyDescent="0.3">
      <c r="A117" s="206"/>
      <c r="B117" s="206"/>
      <c r="C117" s="194" t="s">
        <v>3</v>
      </c>
      <c r="D117" s="249" t="s">
        <v>309</v>
      </c>
      <c r="E117" s="206" t="s">
        <v>135</v>
      </c>
      <c r="F117" s="206" t="s">
        <v>147</v>
      </c>
      <c r="G117" s="206">
        <v>25</v>
      </c>
      <c r="H117" s="206">
        <v>14</v>
      </c>
      <c r="I117" s="206" t="s">
        <v>147</v>
      </c>
      <c r="J117" s="208">
        <f t="shared" si="3"/>
        <v>11</v>
      </c>
    </row>
    <row r="118" spans="1:10" x14ac:dyDescent="0.3">
      <c r="A118" s="208"/>
      <c r="B118" s="230">
        <v>0.29166666666666669</v>
      </c>
      <c r="C118" s="133" t="s">
        <v>0</v>
      </c>
      <c r="D118" s="111" t="s">
        <v>309</v>
      </c>
      <c r="E118" s="208" t="s">
        <v>376</v>
      </c>
      <c r="F118" s="208" t="s">
        <v>140</v>
      </c>
      <c r="G118" s="210">
        <v>25</v>
      </c>
      <c r="H118" s="208">
        <v>15</v>
      </c>
      <c r="I118" s="208" t="s">
        <v>376</v>
      </c>
      <c r="J118" s="208">
        <f t="shared" si="3"/>
        <v>10</v>
      </c>
    </row>
    <row r="119" spans="1:10" x14ac:dyDescent="0.3">
      <c r="A119" s="208"/>
      <c r="B119" s="208"/>
      <c r="C119" s="133" t="s">
        <v>1</v>
      </c>
      <c r="D119" s="111" t="s">
        <v>309</v>
      </c>
      <c r="E119" s="208" t="s">
        <v>375</v>
      </c>
      <c r="F119" s="208" t="s">
        <v>217</v>
      </c>
      <c r="G119" s="210">
        <v>25</v>
      </c>
      <c r="H119" s="208">
        <v>14</v>
      </c>
      <c r="I119" s="208" t="s">
        <v>217</v>
      </c>
      <c r="J119" s="208">
        <f t="shared" si="3"/>
        <v>11</v>
      </c>
    </row>
    <row r="120" spans="1:10" s="202" customFormat="1" x14ac:dyDescent="0.3">
      <c r="A120" s="208"/>
      <c r="B120" s="230"/>
      <c r="C120" s="133" t="s">
        <v>2</v>
      </c>
      <c r="D120" s="111" t="s">
        <v>9</v>
      </c>
      <c r="E120" s="208" t="s">
        <v>150</v>
      </c>
      <c r="F120" s="208" t="s">
        <v>235</v>
      </c>
      <c r="G120" s="208">
        <v>25</v>
      </c>
      <c r="H120" s="208">
        <v>17</v>
      </c>
      <c r="I120" s="208" t="s">
        <v>235</v>
      </c>
      <c r="J120" s="208">
        <f t="shared" si="3"/>
        <v>8</v>
      </c>
    </row>
    <row r="121" spans="1:10" s="202" customFormat="1" x14ac:dyDescent="0.3">
      <c r="A121" s="208"/>
      <c r="B121" s="230"/>
      <c r="C121" s="133" t="s">
        <v>3</v>
      </c>
      <c r="D121" s="111" t="s">
        <v>9</v>
      </c>
      <c r="E121" s="208" t="s">
        <v>225</v>
      </c>
      <c r="F121" s="208" t="s">
        <v>141</v>
      </c>
      <c r="G121" s="208">
        <v>25</v>
      </c>
      <c r="H121" s="208">
        <v>20</v>
      </c>
      <c r="I121" s="208" t="s">
        <v>225</v>
      </c>
      <c r="J121" s="208">
        <f t="shared" si="3"/>
        <v>5</v>
      </c>
    </row>
    <row r="122" spans="1:10" x14ac:dyDescent="0.3">
      <c r="A122" s="217"/>
      <c r="B122" s="291">
        <v>0.3125</v>
      </c>
      <c r="C122" s="219" t="s">
        <v>0</v>
      </c>
      <c r="D122" s="217"/>
      <c r="E122" s="217" t="s">
        <v>329</v>
      </c>
      <c r="F122" s="217" t="s">
        <v>331</v>
      </c>
      <c r="G122" s="217"/>
      <c r="H122" s="217"/>
      <c r="I122" s="217"/>
      <c r="J122" s="208">
        <f t="shared" si="3"/>
        <v>0</v>
      </c>
    </row>
    <row r="123" spans="1:10" ht="15.75" customHeight="1" x14ac:dyDescent="0.3">
      <c r="A123" s="217"/>
      <c r="B123" s="217"/>
      <c r="C123" s="219" t="s">
        <v>1</v>
      </c>
      <c r="D123" s="217"/>
      <c r="E123" s="217" t="s">
        <v>330</v>
      </c>
      <c r="F123" s="217" t="s">
        <v>332</v>
      </c>
      <c r="G123" s="217"/>
      <c r="H123" s="217"/>
      <c r="I123" s="217"/>
      <c r="J123" s="208">
        <f t="shared" si="3"/>
        <v>0</v>
      </c>
    </row>
    <row r="124" spans="1:10" s="202" customFormat="1" ht="15.75" customHeight="1" x14ac:dyDescent="0.3">
      <c r="A124" s="206"/>
      <c r="B124" s="207"/>
      <c r="C124" s="194" t="s">
        <v>2</v>
      </c>
      <c r="D124" s="249" t="s">
        <v>309</v>
      </c>
      <c r="E124" s="206" t="s">
        <v>142</v>
      </c>
      <c r="F124" s="206" t="s">
        <v>147</v>
      </c>
      <c r="G124" s="206">
        <v>25</v>
      </c>
      <c r="H124" s="206">
        <v>21</v>
      </c>
      <c r="I124" s="206" t="s">
        <v>142</v>
      </c>
      <c r="J124" s="208">
        <f t="shared" si="3"/>
        <v>4</v>
      </c>
    </row>
    <row r="125" spans="1:10" s="202" customFormat="1" ht="15.75" customHeight="1" x14ac:dyDescent="0.3">
      <c r="A125" s="206"/>
      <c r="B125" s="206"/>
      <c r="C125" s="194" t="s">
        <v>3</v>
      </c>
      <c r="D125" s="249" t="s">
        <v>309</v>
      </c>
      <c r="E125" s="206" t="s">
        <v>137</v>
      </c>
      <c r="F125" s="206" t="s">
        <v>135</v>
      </c>
      <c r="G125" s="206">
        <v>25</v>
      </c>
      <c r="H125" s="206">
        <v>15</v>
      </c>
      <c r="I125" s="206" t="s">
        <v>137</v>
      </c>
      <c r="J125" s="208">
        <f t="shared" si="3"/>
        <v>10</v>
      </c>
    </row>
    <row r="126" spans="1:10" x14ac:dyDescent="0.3">
      <c r="A126" s="208"/>
      <c r="B126" s="230">
        <v>0.33333333333333331</v>
      </c>
      <c r="C126" s="133" t="s">
        <v>0</v>
      </c>
      <c r="D126" s="111" t="s">
        <v>309</v>
      </c>
      <c r="E126" s="208" t="s">
        <v>376</v>
      </c>
      <c r="F126" s="208" t="s">
        <v>217</v>
      </c>
      <c r="G126" s="210">
        <v>25</v>
      </c>
      <c r="H126" s="208">
        <v>20</v>
      </c>
      <c r="I126" s="208" t="s">
        <v>376</v>
      </c>
      <c r="J126" s="208">
        <f t="shared" si="3"/>
        <v>5</v>
      </c>
    </row>
    <row r="127" spans="1:10" x14ac:dyDescent="0.3">
      <c r="A127" s="208"/>
      <c r="B127" s="208"/>
      <c r="C127" s="133" t="s">
        <v>1</v>
      </c>
      <c r="D127" s="111" t="s">
        <v>309</v>
      </c>
      <c r="E127" s="208" t="s">
        <v>375</v>
      </c>
      <c r="F127" s="208" t="s">
        <v>140</v>
      </c>
      <c r="G127" s="210">
        <v>25</v>
      </c>
      <c r="H127" s="208">
        <v>16</v>
      </c>
      <c r="I127" s="208" t="s">
        <v>375</v>
      </c>
      <c r="J127" s="208">
        <f>G127-H127</f>
        <v>9</v>
      </c>
    </row>
    <row r="128" spans="1:10" s="202" customFormat="1" x14ac:dyDescent="0.3">
      <c r="A128" s="208"/>
      <c r="B128" s="230"/>
      <c r="C128" s="133" t="s">
        <v>2</v>
      </c>
      <c r="D128" s="111" t="s">
        <v>9</v>
      </c>
      <c r="E128" s="208" t="s">
        <v>416</v>
      </c>
      <c r="F128" s="208" t="s">
        <v>130</v>
      </c>
      <c r="G128" s="208">
        <v>25</v>
      </c>
      <c r="H128" s="208">
        <v>15</v>
      </c>
      <c r="I128" s="208" t="s">
        <v>416</v>
      </c>
      <c r="J128" s="208">
        <f t="shared" si="3"/>
        <v>10</v>
      </c>
    </row>
    <row r="129" spans="1:10" s="202" customFormat="1" x14ac:dyDescent="0.3">
      <c r="A129" s="208"/>
      <c r="B129" s="208"/>
      <c r="C129" s="133" t="s">
        <v>3</v>
      </c>
      <c r="D129" s="111" t="s">
        <v>9</v>
      </c>
      <c r="E129" s="208" t="s">
        <v>151</v>
      </c>
      <c r="F129" s="208" t="s">
        <v>143</v>
      </c>
      <c r="G129" s="208">
        <v>25</v>
      </c>
      <c r="H129" s="208">
        <v>12</v>
      </c>
      <c r="I129" s="208" t="s">
        <v>151</v>
      </c>
      <c r="J129" s="208">
        <f t="shared" si="3"/>
        <v>13</v>
      </c>
    </row>
    <row r="130" spans="1:10" x14ac:dyDescent="0.3">
      <c r="A130" s="217"/>
      <c r="B130" s="291">
        <v>0.35416666666666669</v>
      </c>
      <c r="C130" s="219" t="s">
        <v>0</v>
      </c>
      <c r="D130" s="217"/>
      <c r="E130" s="217" t="s">
        <v>329</v>
      </c>
      <c r="F130" s="217" t="s">
        <v>332</v>
      </c>
      <c r="G130" s="217"/>
      <c r="H130" s="217"/>
      <c r="I130" s="217"/>
      <c r="J130" s="208">
        <f t="shared" si="3"/>
        <v>0</v>
      </c>
    </row>
    <row r="131" spans="1:10" x14ac:dyDescent="0.3">
      <c r="A131" s="217"/>
      <c r="B131" s="217"/>
      <c r="C131" s="219" t="s">
        <v>1</v>
      </c>
      <c r="D131" s="217"/>
      <c r="E131" s="217" t="s">
        <v>330</v>
      </c>
      <c r="F131" s="217" t="s">
        <v>331</v>
      </c>
      <c r="G131" s="217"/>
      <c r="H131" s="217"/>
      <c r="I131" s="217"/>
      <c r="J131" s="208">
        <f t="shared" si="3"/>
        <v>0</v>
      </c>
    </row>
    <row r="132" spans="1:10" s="202" customFormat="1" x14ac:dyDescent="0.3">
      <c r="A132" s="206"/>
      <c r="B132" s="207"/>
      <c r="C132" s="194" t="s">
        <v>2</v>
      </c>
      <c r="D132" s="249" t="s">
        <v>309</v>
      </c>
      <c r="E132" s="206" t="s">
        <v>217</v>
      </c>
      <c r="F132" s="206" t="s">
        <v>135</v>
      </c>
      <c r="G132" s="206">
        <v>25</v>
      </c>
      <c r="H132" s="206">
        <v>22</v>
      </c>
      <c r="I132" s="206" t="s">
        <v>135</v>
      </c>
      <c r="J132" s="208">
        <f t="shared" si="3"/>
        <v>3</v>
      </c>
    </row>
    <row r="133" spans="1:10" s="202" customFormat="1" x14ac:dyDescent="0.3">
      <c r="A133" s="206"/>
      <c r="B133" s="206"/>
      <c r="C133" s="194" t="s">
        <v>3</v>
      </c>
      <c r="D133" s="249" t="s">
        <v>309</v>
      </c>
      <c r="E133" s="206" t="s">
        <v>140</v>
      </c>
      <c r="F133" s="206" t="s">
        <v>142</v>
      </c>
      <c r="G133" s="206">
        <v>25</v>
      </c>
      <c r="H133" s="206">
        <v>21</v>
      </c>
      <c r="I133" s="206" t="s">
        <v>142</v>
      </c>
      <c r="J133" s="208">
        <f t="shared" si="3"/>
        <v>4</v>
      </c>
    </row>
    <row r="134" spans="1:10" x14ac:dyDescent="0.3">
      <c r="A134" s="208"/>
      <c r="B134" s="230">
        <v>0.375</v>
      </c>
      <c r="C134" s="133" t="s">
        <v>0</v>
      </c>
      <c r="D134" s="111" t="s">
        <v>9</v>
      </c>
      <c r="E134" s="208" t="s">
        <v>225</v>
      </c>
      <c r="F134" s="208" t="s">
        <v>235</v>
      </c>
      <c r="G134" s="210">
        <v>25</v>
      </c>
      <c r="H134" s="208">
        <v>21</v>
      </c>
      <c r="I134" s="208" t="s">
        <v>225</v>
      </c>
      <c r="J134" s="208">
        <f t="shared" si="3"/>
        <v>4</v>
      </c>
    </row>
    <row r="135" spans="1:10" x14ac:dyDescent="0.3">
      <c r="A135" s="208"/>
      <c r="B135" s="208"/>
      <c r="C135" s="133" t="s">
        <v>1</v>
      </c>
      <c r="D135" s="111" t="s">
        <v>9</v>
      </c>
      <c r="E135" s="208" t="s">
        <v>150</v>
      </c>
      <c r="F135" s="208" t="s">
        <v>141</v>
      </c>
      <c r="G135" s="210">
        <v>25</v>
      </c>
      <c r="H135" s="208">
        <v>15</v>
      </c>
      <c r="I135" s="208" t="s">
        <v>150</v>
      </c>
      <c r="J135" s="208">
        <f t="shared" si="3"/>
        <v>10</v>
      </c>
    </row>
    <row r="136" spans="1:10" s="202" customFormat="1" x14ac:dyDescent="0.3">
      <c r="A136" s="208"/>
      <c r="B136" s="208"/>
      <c r="C136" s="133" t="s">
        <v>2</v>
      </c>
      <c r="D136" s="111" t="s">
        <v>9</v>
      </c>
      <c r="E136" s="208" t="s">
        <v>151</v>
      </c>
      <c r="F136" s="208" t="s">
        <v>130</v>
      </c>
      <c r="G136" s="208">
        <v>25</v>
      </c>
      <c r="H136" s="208">
        <v>15</v>
      </c>
      <c r="I136" s="208" t="s">
        <v>151</v>
      </c>
      <c r="J136" s="208">
        <f t="shared" si="3"/>
        <v>10</v>
      </c>
    </row>
    <row r="137" spans="1:10" s="202" customFormat="1" x14ac:dyDescent="0.3">
      <c r="A137" s="208"/>
      <c r="B137" s="208"/>
      <c r="C137" s="133" t="s">
        <v>3</v>
      </c>
      <c r="D137" s="111" t="s">
        <v>9</v>
      </c>
      <c r="E137" s="208" t="s">
        <v>416</v>
      </c>
      <c r="F137" s="208" t="s">
        <v>143</v>
      </c>
      <c r="G137" s="208">
        <v>25</v>
      </c>
      <c r="H137" s="208">
        <v>5</v>
      </c>
      <c r="I137" s="208" t="s">
        <v>416</v>
      </c>
      <c r="J137" s="208">
        <f t="shared" si="3"/>
        <v>20</v>
      </c>
    </row>
    <row r="138" spans="1:10" x14ac:dyDescent="0.3">
      <c r="A138" s="206"/>
      <c r="B138" s="207">
        <v>0.39583333333333331</v>
      </c>
      <c r="C138" s="194" t="s">
        <v>0</v>
      </c>
      <c r="D138" s="249" t="s">
        <v>309</v>
      </c>
      <c r="E138" s="206" t="s">
        <v>147</v>
      </c>
      <c r="F138" s="206" t="s">
        <v>375</v>
      </c>
      <c r="G138" s="206">
        <v>25</v>
      </c>
      <c r="H138" s="206">
        <v>23</v>
      </c>
      <c r="I138" s="206" t="s">
        <v>375</v>
      </c>
      <c r="J138" s="208">
        <f t="shared" si="3"/>
        <v>2</v>
      </c>
    </row>
    <row r="139" spans="1:10" x14ac:dyDescent="0.3">
      <c r="A139" s="206"/>
      <c r="B139" s="206"/>
      <c r="C139" s="194" t="s">
        <v>1</v>
      </c>
      <c r="D139" s="249" t="s">
        <v>309</v>
      </c>
      <c r="E139" s="206" t="s">
        <v>137</v>
      </c>
      <c r="F139" s="206" t="s">
        <v>376</v>
      </c>
      <c r="G139" s="206">
        <v>25</v>
      </c>
      <c r="H139" s="206">
        <v>19</v>
      </c>
      <c r="I139" s="206" t="s">
        <v>376</v>
      </c>
      <c r="J139" s="208">
        <f t="shared" si="3"/>
        <v>6</v>
      </c>
    </row>
    <row r="140" spans="1:10" s="202" customFormat="1" x14ac:dyDescent="0.3">
      <c r="A140" s="206"/>
      <c r="B140" s="206"/>
      <c r="C140" s="194" t="s">
        <v>2</v>
      </c>
      <c r="D140" s="249" t="s">
        <v>309</v>
      </c>
      <c r="E140" s="206" t="s">
        <v>217</v>
      </c>
      <c r="F140" s="206" t="s">
        <v>142</v>
      </c>
      <c r="G140" s="206">
        <v>25</v>
      </c>
      <c r="H140" s="206">
        <v>21</v>
      </c>
      <c r="I140" s="206" t="s">
        <v>142</v>
      </c>
      <c r="J140" s="208">
        <f t="shared" si="3"/>
        <v>4</v>
      </c>
    </row>
    <row r="141" spans="1:10" s="202" customFormat="1" x14ac:dyDescent="0.3">
      <c r="A141" s="206"/>
      <c r="B141" s="206"/>
      <c r="C141" s="194" t="s">
        <v>3</v>
      </c>
      <c r="D141" s="249" t="s">
        <v>309</v>
      </c>
      <c r="E141" s="206" t="s">
        <v>140</v>
      </c>
      <c r="F141" s="206" t="s">
        <v>135</v>
      </c>
      <c r="G141" s="206">
        <v>25</v>
      </c>
      <c r="H141" s="206">
        <v>18</v>
      </c>
      <c r="I141" s="206" t="s">
        <v>140</v>
      </c>
      <c r="J141" s="208">
        <f t="shared" si="3"/>
        <v>7</v>
      </c>
    </row>
    <row r="142" spans="1:10" x14ac:dyDescent="0.3">
      <c r="A142" s="208"/>
      <c r="B142" s="230">
        <v>0.41666666666666669</v>
      </c>
      <c r="C142" s="133" t="s">
        <v>0</v>
      </c>
      <c r="D142" s="111" t="s">
        <v>9</v>
      </c>
      <c r="E142" s="208" t="s">
        <v>141</v>
      </c>
      <c r="F142" s="208" t="s">
        <v>151</v>
      </c>
      <c r="G142" s="210">
        <v>25</v>
      </c>
      <c r="H142" s="208">
        <v>12</v>
      </c>
      <c r="I142" s="208" t="s">
        <v>151</v>
      </c>
      <c r="J142" s="208">
        <f t="shared" si="3"/>
        <v>13</v>
      </c>
    </row>
    <row r="143" spans="1:10" x14ac:dyDescent="0.3">
      <c r="A143" s="208"/>
      <c r="B143" s="208"/>
      <c r="C143" s="133" t="s">
        <v>1</v>
      </c>
      <c r="D143" s="111" t="s">
        <v>9</v>
      </c>
      <c r="E143" s="208" t="s">
        <v>235</v>
      </c>
      <c r="F143" s="208" t="s">
        <v>416</v>
      </c>
      <c r="G143" s="210">
        <v>25</v>
      </c>
      <c r="H143" s="208">
        <v>11</v>
      </c>
      <c r="I143" s="208" t="s">
        <v>416</v>
      </c>
      <c r="J143" s="208">
        <f t="shared" si="3"/>
        <v>14</v>
      </c>
    </row>
    <row r="144" spans="1:10" s="202" customFormat="1" x14ac:dyDescent="0.3">
      <c r="A144" s="208"/>
      <c r="B144" s="208"/>
      <c r="C144" s="133" t="s">
        <v>2</v>
      </c>
      <c r="D144" s="111" t="s">
        <v>9</v>
      </c>
      <c r="E144" s="208" t="s">
        <v>143</v>
      </c>
      <c r="F144" s="208" t="s">
        <v>225</v>
      </c>
      <c r="G144" s="208">
        <v>25</v>
      </c>
      <c r="H144" s="208">
        <v>21</v>
      </c>
      <c r="I144" s="208" t="s">
        <v>143</v>
      </c>
      <c r="J144" s="208">
        <f t="shared" si="3"/>
        <v>4</v>
      </c>
    </row>
    <row r="145" spans="1:10" s="202" customFormat="1" x14ac:dyDescent="0.3">
      <c r="A145" s="208"/>
      <c r="B145" s="208"/>
      <c r="C145" s="133" t="s">
        <v>3</v>
      </c>
      <c r="D145" s="111" t="s">
        <v>9</v>
      </c>
      <c r="E145" s="278" t="s">
        <v>130</v>
      </c>
      <c r="F145" s="278" t="s">
        <v>150</v>
      </c>
      <c r="G145" s="208">
        <v>25</v>
      </c>
      <c r="H145" s="208">
        <v>23</v>
      </c>
      <c r="I145" s="208" t="s">
        <v>130</v>
      </c>
      <c r="J145" s="208">
        <f t="shared" si="3"/>
        <v>2</v>
      </c>
    </row>
    <row r="146" spans="1:10" x14ac:dyDescent="0.3">
      <c r="A146" s="206"/>
      <c r="B146" s="207">
        <v>0.4375</v>
      </c>
      <c r="C146" s="194" t="s">
        <v>0</v>
      </c>
      <c r="D146" s="249" t="s">
        <v>309</v>
      </c>
      <c r="E146" s="206" t="s">
        <v>147</v>
      </c>
      <c r="F146" s="206" t="s">
        <v>376</v>
      </c>
      <c r="G146" s="206">
        <v>25</v>
      </c>
      <c r="H146" s="206">
        <v>12</v>
      </c>
      <c r="I146" s="206" t="s">
        <v>376</v>
      </c>
      <c r="J146" s="208">
        <f t="shared" si="3"/>
        <v>13</v>
      </c>
    </row>
    <row r="147" spans="1:10" x14ac:dyDescent="0.3">
      <c r="A147" s="206"/>
      <c r="B147" s="206"/>
      <c r="C147" s="194" t="s">
        <v>1</v>
      </c>
      <c r="D147" s="249" t="s">
        <v>309</v>
      </c>
      <c r="E147" s="206" t="s">
        <v>137</v>
      </c>
      <c r="F147" s="206" t="s">
        <v>375</v>
      </c>
      <c r="G147" s="206">
        <v>25</v>
      </c>
      <c r="H147" s="206">
        <v>18</v>
      </c>
      <c r="I147" s="206" t="s">
        <v>137</v>
      </c>
      <c r="J147" s="208">
        <f t="shared" si="3"/>
        <v>7</v>
      </c>
    </row>
    <row r="166" spans="1:10" x14ac:dyDescent="0.3">
      <c r="A166" s="202"/>
      <c r="B166" s="202"/>
      <c r="C166" s="202"/>
      <c r="E166" s="202"/>
      <c r="F166" s="202"/>
      <c r="G166" s="202"/>
      <c r="H166" s="202"/>
      <c r="I166" s="202"/>
      <c r="J166" s="202"/>
    </row>
  </sheetData>
  <sortState xmlns:xlrd2="http://schemas.microsoft.com/office/spreadsheetml/2017/richdata2" ref="M27:O34">
    <sortCondition descending="1" ref="N27:N34"/>
  </sortState>
  <mergeCells count="3">
    <mergeCell ref="G1:H1"/>
    <mergeCell ref="G20:H20"/>
    <mergeCell ref="G62:H62"/>
  </mergeCells>
  <pageMargins left="0.2" right="0.2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AE88"/>
  <sheetViews>
    <sheetView zoomScale="96" workbookViewId="0">
      <selection activeCell="K20" sqref="K20"/>
    </sheetView>
  </sheetViews>
  <sheetFormatPr defaultColWidth="9.109375" defaultRowHeight="14.4" x14ac:dyDescent="0.3"/>
  <cols>
    <col min="1" max="1" width="3" style="59" customWidth="1"/>
    <col min="2" max="2" width="4.88671875" style="59" customWidth="1"/>
    <col min="3" max="3" width="9.109375" style="59"/>
    <col min="4" max="4" width="0.5546875" style="59" customWidth="1"/>
    <col min="5" max="5" width="26.44140625" style="59" customWidth="1"/>
    <col min="6" max="6" width="27.109375" style="59" customWidth="1"/>
    <col min="7" max="7" width="5" style="59" customWidth="1"/>
    <col min="8" max="8" width="5.33203125" style="59" customWidth="1"/>
    <col min="9" max="9" width="28" style="59" customWidth="1"/>
    <col min="10" max="10" width="5.88671875" style="59" customWidth="1"/>
    <col min="11" max="11" width="19.5546875" style="59" customWidth="1"/>
    <col min="12" max="12" width="6.109375" style="59" customWidth="1"/>
    <col min="13" max="13" width="28.44140625" style="59" customWidth="1"/>
    <col min="14" max="14" width="8.33203125" style="59" customWidth="1"/>
    <col min="15" max="15" width="7.88671875" style="59" customWidth="1"/>
    <col min="16" max="16" width="3.44140625" style="59" customWidth="1"/>
    <col min="17" max="17" width="6.109375" style="59" customWidth="1"/>
    <col min="18" max="18" width="10.109375" style="60" customWidth="1"/>
    <col min="19" max="16384" width="9.109375" style="59"/>
  </cols>
  <sheetData>
    <row r="1" spans="1:31" ht="21" x14ac:dyDescent="0.4">
      <c r="A1" s="85" t="s">
        <v>229</v>
      </c>
      <c r="G1" s="304" t="s">
        <v>168</v>
      </c>
      <c r="H1" s="304"/>
      <c r="K1" s="66"/>
      <c r="L1" s="68"/>
      <c r="M1" s="19" t="s">
        <v>268</v>
      </c>
      <c r="N1" s="2"/>
      <c r="O1" s="68"/>
      <c r="P1" s="19"/>
      <c r="Q1" s="4"/>
      <c r="R1" s="271"/>
    </row>
    <row r="2" spans="1:31" ht="15" thickBot="1" x14ac:dyDescent="0.35">
      <c r="E2" s="53" t="s">
        <v>157</v>
      </c>
      <c r="F2" s="53" t="s">
        <v>158</v>
      </c>
      <c r="G2" s="99" t="s">
        <v>169</v>
      </c>
      <c r="H2" s="99" t="s">
        <v>170</v>
      </c>
      <c r="I2" s="97" t="s">
        <v>171</v>
      </c>
      <c r="J2" s="98" t="s">
        <v>172</v>
      </c>
      <c r="K2" s="66"/>
      <c r="L2" s="220" t="s">
        <v>212</v>
      </c>
      <c r="M2" s="182" t="s">
        <v>177</v>
      </c>
      <c r="N2" s="182" t="s">
        <v>175</v>
      </c>
      <c r="O2" s="182" t="s">
        <v>176</v>
      </c>
      <c r="P2" s="182" t="s">
        <v>269</v>
      </c>
      <c r="Q2" s="183" t="s">
        <v>181</v>
      </c>
      <c r="R2" s="268"/>
      <c r="S2" s="4" t="s">
        <v>153</v>
      </c>
      <c r="X2" s="59" t="s">
        <v>25</v>
      </c>
      <c r="Y2" s="59" t="s">
        <v>111</v>
      </c>
      <c r="Z2" s="59" t="s">
        <v>112</v>
      </c>
      <c r="AA2" s="59" t="s">
        <v>113</v>
      </c>
      <c r="AD2" s="15" t="s">
        <v>115</v>
      </c>
      <c r="AE2" s="59" t="s">
        <v>116</v>
      </c>
    </row>
    <row r="3" spans="1:31" x14ac:dyDescent="0.3">
      <c r="A3" s="112">
        <v>1</v>
      </c>
      <c r="B3" s="113">
        <v>0.25</v>
      </c>
      <c r="C3" s="114" t="s">
        <v>0</v>
      </c>
      <c r="D3" s="112"/>
      <c r="E3" s="206" t="s">
        <v>377</v>
      </c>
      <c r="F3" s="115" t="s">
        <v>235</v>
      </c>
      <c r="G3" s="112">
        <v>25</v>
      </c>
      <c r="H3" s="112">
        <v>12</v>
      </c>
      <c r="I3" s="206" t="s">
        <v>377</v>
      </c>
      <c r="J3" s="68">
        <f>G3-H3</f>
        <v>13</v>
      </c>
      <c r="K3" s="66"/>
      <c r="L3" s="221" t="s">
        <v>7</v>
      </c>
      <c r="M3" s="209" t="s">
        <v>146</v>
      </c>
      <c r="N3" s="111">
        <f>COUNTIF('Night ONE'!I$3:I$50,M3)+COUNTIF('NIGHT TWO'!I$3:I$149,M3)+COUNTIF(I$3:I$81,M3)</f>
        <v>10</v>
      </c>
      <c r="O3" s="184">
        <f t="shared" ref="O3:O34" si="0">11-N3</f>
        <v>1</v>
      </c>
      <c r="P3" s="184"/>
      <c r="Q3" s="269">
        <v>87</v>
      </c>
      <c r="R3" s="271"/>
      <c r="S3" s="202" t="s">
        <v>377</v>
      </c>
      <c r="X3" s="59">
        <v>1</v>
      </c>
      <c r="Y3" s="59">
        <v>1</v>
      </c>
      <c r="AA3" s="59">
        <v>2</v>
      </c>
      <c r="AC3" s="59">
        <v>1</v>
      </c>
      <c r="AD3" s="59">
        <v>2</v>
      </c>
      <c r="AE3" s="59">
        <v>2</v>
      </c>
    </row>
    <row r="4" spans="1:31" x14ac:dyDescent="0.3">
      <c r="A4" s="112">
        <v>2</v>
      </c>
      <c r="B4" s="112"/>
      <c r="C4" s="114" t="s">
        <v>2</v>
      </c>
      <c r="D4" s="112"/>
      <c r="E4" s="206" t="s">
        <v>376</v>
      </c>
      <c r="F4" s="115" t="s">
        <v>237</v>
      </c>
      <c r="G4" s="112">
        <v>25</v>
      </c>
      <c r="H4" s="112">
        <v>23</v>
      </c>
      <c r="I4" s="206" t="s">
        <v>376</v>
      </c>
      <c r="J4" s="68">
        <f t="shared" ref="J4:J18" si="1">G4-H4</f>
        <v>2</v>
      </c>
      <c r="K4" s="66"/>
      <c r="L4" s="221" t="s">
        <v>7</v>
      </c>
      <c r="M4" s="209" t="s">
        <v>236</v>
      </c>
      <c r="N4" s="111">
        <f>COUNTIF('Night ONE'!I$3:I$50,M4)+COUNTIF('NIGHT TWO'!I$3:I$149,M4)+COUNTIF(I$3:I$81,M4)</f>
        <v>10</v>
      </c>
      <c r="O4" s="105">
        <f t="shared" si="0"/>
        <v>1</v>
      </c>
      <c r="P4" s="105"/>
      <c r="Q4" s="12">
        <v>66</v>
      </c>
      <c r="R4" s="271"/>
      <c r="S4" s="202" t="s">
        <v>375</v>
      </c>
      <c r="X4" s="59">
        <v>2</v>
      </c>
      <c r="Y4" s="59">
        <v>1</v>
      </c>
      <c r="Z4" s="59">
        <v>1</v>
      </c>
      <c r="AA4" s="59">
        <v>1</v>
      </c>
      <c r="AC4" s="59">
        <v>2</v>
      </c>
      <c r="AD4" s="59">
        <v>2</v>
      </c>
      <c r="AE4" s="59">
        <v>2</v>
      </c>
    </row>
    <row r="5" spans="1:31" x14ac:dyDescent="0.3">
      <c r="A5" s="104">
        <v>3</v>
      </c>
      <c r="B5" s="116">
        <v>0.27083333333333331</v>
      </c>
      <c r="C5" s="117" t="s">
        <v>0</v>
      </c>
      <c r="D5" s="110"/>
      <c r="E5" s="208" t="s">
        <v>375</v>
      </c>
      <c r="F5" s="118" t="s">
        <v>141</v>
      </c>
      <c r="G5" s="104">
        <v>25</v>
      </c>
      <c r="H5" s="104">
        <v>17</v>
      </c>
      <c r="I5" s="118" t="s">
        <v>141</v>
      </c>
      <c r="J5" s="68">
        <f t="shared" si="1"/>
        <v>8</v>
      </c>
      <c r="K5" s="66"/>
      <c r="L5" s="221" t="s">
        <v>7</v>
      </c>
      <c r="M5" s="209" t="s">
        <v>149</v>
      </c>
      <c r="N5" s="111">
        <f>COUNTIF('Night ONE'!I$3:I$50,M5)+COUNTIF('NIGHT TWO'!I$3:I$149,M5)+COUNTIF(I$3:I$81,M5)</f>
        <v>8</v>
      </c>
      <c r="O5" s="208">
        <f t="shared" si="0"/>
        <v>3</v>
      </c>
      <c r="P5" s="105"/>
      <c r="Q5" s="12">
        <v>54</v>
      </c>
      <c r="R5" s="271"/>
      <c r="S5" s="202" t="s">
        <v>139</v>
      </c>
      <c r="X5" s="59">
        <v>9</v>
      </c>
      <c r="Y5" s="59">
        <v>1</v>
      </c>
      <c r="Z5" s="59">
        <v>2</v>
      </c>
      <c r="AC5" s="59">
        <v>9</v>
      </c>
      <c r="AD5" s="59">
        <v>2</v>
      </c>
      <c r="AE5" s="59">
        <v>2</v>
      </c>
    </row>
    <row r="6" spans="1:31" x14ac:dyDescent="0.3">
      <c r="A6" s="104">
        <v>4</v>
      </c>
      <c r="B6" s="104"/>
      <c r="C6" s="117" t="s">
        <v>2</v>
      </c>
      <c r="D6" s="110"/>
      <c r="E6" s="208" t="s">
        <v>136</v>
      </c>
      <c r="F6" s="118" t="s">
        <v>377</v>
      </c>
      <c r="G6" s="104">
        <v>27</v>
      </c>
      <c r="H6" s="104">
        <v>25</v>
      </c>
      <c r="I6" s="208" t="s">
        <v>136</v>
      </c>
      <c r="J6" s="68">
        <f t="shared" si="1"/>
        <v>2</v>
      </c>
      <c r="K6" s="66"/>
      <c r="L6" s="221" t="s">
        <v>7</v>
      </c>
      <c r="M6" s="209" t="s">
        <v>136</v>
      </c>
      <c r="N6" s="111">
        <f>COUNTIF('Night ONE'!I$3:I$50,M6)+COUNTIF('NIGHT TWO'!I$3:I$149,M6)+COUNTIF(I$3:I$81,M6)</f>
        <v>7</v>
      </c>
      <c r="O6" s="208">
        <f t="shared" si="0"/>
        <v>4</v>
      </c>
      <c r="P6" s="105"/>
      <c r="Q6" s="12">
        <v>50</v>
      </c>
      <c r="R6" s="271"/>
      <c r="S6" s="202" t="s">
        <v>376</v>
      </c>
      <c r="X6" s="59">
        <v>10</v>
      </c>
      <c r="Y6" s="59">
        <v>1</v>
      </c>
      <c r="Z6" s="59">
        <v>1</v>
      </c>
      <c r="AA6" s="59">
        <v>1</v>
      </c>
      <c r="AC6" s="59">
        <v>10</v>
      </c>
      <c r="AD6" s="59">
        <v>2</v>
      </c>
      <c r="AE6" s="59">
        <v>2</v>
      </c>
    </row>
    <row r="7" spans="1:31" x14ac:dyDescent="0.3">
      <c r="A7" s="112">
        <v>5</v>
      </c>
      <c r="B7" s="113">
        <v>0.29166666666666669</v>
      </c>
      <c r="C7" s="114" t="s">
        <v>0</v>
      </c>
      <c r="D7" s="112"/>
      <c r="E7" s="206" t="s">
        <v>237</v>
      </c>
      <c r="F7" s="115" t="s">
        <v>139</v>
      </c>
      <c r="G7" s="206">
        <v>25</v>
      </c>
      <c r="H7" s="112">
        <v>23</v>
      </c>
      <c r="I7" s="206" t="s">
        <v>237</v>
      </c>
      <c r="J7" s="68">
        <f t="shared" si="1"/>
        <v>2</v>
      </c>
      <c r="K7" s="66"/>
      <c r="L7" s="221" t="s">
        <v>7</v>
      </c>
      <c r="M7" s="209" t="s">
        <v>237</v>
      </c>
      <c r="N7" s="111">
        <f>COUNTIF('Night ONE'!I$3:I$50,M7)+COUNTIF('NIGHT TWO'!I$3:I$149,M7)+COUNTIF(I$3:I$81,M7)</f>
        <v>7</v>
      </c>
      <c r="O7" s="208">
        <f t="shared" si="0"/>
        <v>4</v>
      </c>
      <c r="P7" s="105"/>
      <c r="Q7" s="12">
        <v>2</v>
      </c>
      <c r="R7" s="271"/>
      <c r="S7" s="14" t="s">
        <v>235</v>
      </c>
      <c r="X7" s="59">
        <v>17</v>
      </c>
      <c r="Y7" s="59">
        <v>1</v>
      </c>
      <c r="Z7" s="59">
        <v>1</v>
      </c>
      <c r="AA7" s="59">
        <v>1</v>
      </c>
      <c r="AC7" s="59">
        <v>17</v>
      </c>
      <c r="AD7" s="59">
        <v>2</v>
      </c>
      <c r="AE7" s="59">
        <v>2</v>
      </c>
    </row>
    <row r="8" spans="1:31" x14ac:dyDescent="0.3">
      <c r="A8" s="112">
        <v>6</v>
      </c>
      <c r="B8" s="112"/>
      <c r="C8" s="114" t="s">
        <v>2</v>
      </c>
      <c r="D8" s="112"/>
      <c r="E8" s="206" t="s">
        <v>235</v>
      </c>
      <c r="F8" s="115" t="s">
        <v>375</v>
      </c>
      <c r="G8" s="206">
        <v>25</v>
      </c>
      <c r="H8" s="112">
        <v>10</v>
      </c>
      <c r="I8" s="206" t="s">
        <v>235</v>
      </c>
      <c r="J8" s="68">
        <f t="shared" si="1"/>
        <v>15</v>
      </c>
      <c r="K8" s="66"/>
      <c r="L8" s="221" t="s">
        <v>7</v>
      </c>
      <c r="M8" s="209" t="s">
        <v>128</v>
      </c>
      <c r="N8" s="111">
        <f>COUNTIF('Night ONE'!I$3:I$50,M8)+COUNTIF('NIGHT TWO'!I$3:I$149,M8)+COUNTIF(I$3:I$81,M8)</f>
        <v>6</v>
      </c>
      <c r="O8" s="208">
        <f t="shared" si="0"/>
        <v>5</v>
      </c>
      <c r="P8" s="105"/>
      <c r="Q8" s="12">
        <v>-1</v>
      </c>
      <c r="R8" s="271"/>
      <c r="S8" s="14" t="s">
        <v>136</v>
      </c>
      <c r="X8" s="59">
        <v>18</v>
      </c>
      <c r="Z8" s="59">
        <v>3</v>
      </c>
      <c r="AC8" s="59">
        <v>18</v>
      </c>
      <c r="AD8" s="59">
        <v>2</v>
      </c>
      <c r="AE8" s="59">
        <v>2</v>
      </c>
    </row>
    <row r="9" spans="1:31" x14ac:dyDescent="0.3">
      <c r="A9" s="104">
        <v>7</v>
      </c>
      <c r="B9" s="116">
        <v>0.3125</v>
      </c>
      <c r="C9" s="117" t="s">
        <v>0</v>
      </c>
      <c r="D9" s="110"/>
      <c r="E9" s="208" t="s">
        <v>141</v>
      </c>
      <c r="F9" s="118" t="s">
        <v>376</v>
      </c>
      <c r="G9" s="210">
        <v>25</v>
      </c>
      <c r="H9" s="105">
        <v>19</v>
      </c>
      <c r="I9" s="208" t="s">
        <v>376</v>
      </c>
      <c r="J9" s="68">
        <f t="shared" si="1"/>
        <v>6</v>
      </c>
      <c r="K9" s="66"/>
      <c r="L9" s="221" t="s">
        <v>7</v>
      </c>
      <c r="M9" s="209" t="s">
        <v>134</v>
      </c>
      <c r="N9" s="111">
        <f>COUNTIF('Night ONE'!I$3:I$50,M9)+COUNTIF('NIGHT TWO'!I$3:I$149,M9)+COUNTIF(I$3:I$81,M9)</f>
        <v>5</v>
      </c>
      <c r="O9" s="208">
        <f t="shared" si="0"/>
        <v>6</v>
      </c>
      <c r="P9" s="105"/>
      <c r="Q9" s="12">
        <v>-21</v>
      </c>
      <c r="R9" s="271"/>
      <c r="S9" s="14" t="s">
        <v>141</v>
      </c>
      <c r="X9" s="59">
        <v>25</v>
      </c>
      <c r="Y9" s="59">
        <v>1</v>
      </c>
      <c r="Z9" s="59">
        <v>2</v>
      </c>
      <c r="AC9" s="59">
        <v>25</v>
      </c>
      <c r="AD9" s="59">
        <v>2</v>
      </c>
      <c r="AE9" s="59">
        <v>2</v>
      </c>
    </row>
    <row r="10" spans="1:31" ht="15" thickBot="1" x14ac:dyDescent="0.35">
      <c r="A10" s="104">
        <v>8</v>
      </c>
      <c r="B10" s="104"/>
      <c r="C10" s="117" t="s">
        <v>2</v>
      </c>
      <c r="D10" s="110"/>
      <c r="E10" s="208" t="s">
        <v>136</v>
      </c>
      <c r="F10" s="118" t="s">
        <v>235</v>
      </c>
      <c r="G10" s="210">
        <v>25</v>
      </c>
      <c r="H10" s="105">
        <v>9</v>
      </c>
      <c r="I10" s="208" t="s">
        <v>136</v>
      </c>
      <c r="J10" s="68">
        <f t="shared" si="1"/>
        <v>16</v>
      </c>
      <c r="K10" s="66"/>
      <c r="L10" s="261" t="s">
        <v>7</v>
      </c>
      <c r="M10" s="262" t="s">
        <v>148</v>
      </c>
      <c r="N10" s="185">
        <f>COUNTIF('Night ONE'!I$3:I$50,M10)+COUNTIF('NIGHT TWO'!I$3:I$149,M10)+COUNTIF(I$3:I$81,M10)</f>
        <v>4</v>
      </c>
      <c r="O10" s="186">
        <f t="shared" si="0"/>
        <v>7</v>
      </c>
      <c r="P10" s="186"/>
      <c r="Q10" s="270">
        <v>-12</v>
      </c>
      <c r="R10" s="271"/>
      <c r="S10" s="14" t="s">
        <v>237</v>
      </c>
      <c r="X10" s="59">
        <v>26</v>
      </c>
      <c r="Z10" s="59">
        <v>3</v>
      </c>
      <c r="AC10" s="59">
        <v>26</v>
      </c>
      <c r="AD10" s="59">
        <v>2</v>
      </c>
      <c r="AE10" s="59">
        <v>2</v>
      </c>
    </row>
    <row r="11" spans="1:31" x14ac:dyDescent="0.3">
      <c r="A11" s="112">
        <v>9</v>
      </c>
      <c r="B11" s="113">
        <v>0.33333333333333331</v>
      </c>
      <c r="C11" s="114" t="s">
        <v>0</v>
      </c>
      <c r="D11" s="112"/>
      <c r="E11" s="206" t="s">
        <v>377</v>
      </c>
      <c r="F11" s="115" t="s">
        <v>237</v>
      </c>
      <c r="G11" s="206">
        <v>25</v>
      </c>
      <c r="H11" s="112">
        <v>12</v>
      </c>
      <c r="I11" s="206" t="s">
        <v>377</v>
      </c>
      <c r="J11" s="68">
        <f t="shared" si="1"/>
        <v>13</v>
      </c>
      <c r="K11" s="66"/>
      <c r="L11" s="259" t="s">
        <v>8</v>
      </c>
      <c r="M11" s="213" t="s">
        <v>377</v>
      </c>
      <c r="N11" s="258">
        <f>COUNTIF('Night ONE'!I$3:I$50,M11)+COUNTIF('NIGHT TWO'!I$3:I$149,M11)+COUNTIF(I$3:I$81,M11)</f>
        <v>10</v>
      </c>
      <c r="O11" s="285">
        <f t="shared" si="0"/>
        <v>1</v>
      </c>
      <c r="P11" s="184"/>
      <c r="Q11" s="269">
        <v>113</v>
      </c>
      <c r="R11" s="271"/>
      <c r="AD11" s="59">
        <f>SUM(AD3:AD10)</f>
        <v>16</v>
      </c>
      <c r="AE11" s="59">
        <f>SUM(AE3:AE10)</f>
        <v>16</v>
      </c>
    </row>
    <row r="12" spans="1:31" x14ac:dyDescent="0.3">
      <c r="A12" s="112">
        <v>10</v>
      </c>
      <c r="B12" s="112"/>
      <c r="C12" s="114" t="s">
        <v>2</v>
      </c>
      <c r="D12" s="112"/>
      <c r="E12" s="206" t="s">
        <v>139</v>
      </c>
      <c r="F12" s="115" t="s">
        <v>376</v>
      </c>
      <c r="G12" s="206">
        <v>25</v>
      </c>
      <c r="H12" s="112">
        <v>23</v>
      </c>
      <c r="I12" s="206" t="s">
        <v>139</v>
      </c>
      <c r="J12" s="68">
        <f t="shared" si="1"/>
        <v>2</v>
      </c>
      <c r="K12" s="66"/>
      <c r="L12" s="221" t="s">
        <v>8</v>
      </c>
      <c r="M12" s="213" t="s">
        <v>417</v>
      </c>
      <c r="N12" s="111">
        <f>COUNTIF('Night ONE'!I$3:I$50,M12)+COUNTIF('NIGHT TWO'!I$3:I$149,M12)+COUNTIF(I$3:I$81,M12)</f>
        <v>8</v>
      </c>
      <c r="O12" s="208">
        <f t="shared" si="0"/>
        <v>3</v>
      </c>
      <c r="P12" s="105"/>
      <c r="Q12" s="12">
        <v>38</v>
      </c>
      <c r="R12" s="271"/>
    </row>
    <row r="13" spans="1:31" x14ac:dyDescent="0.3">
      <c r="A13" s="104">
        <v>11</v>
      </c>
      <c r="B13" s="116">
        <v>0.35416666666666669</v>
      </c>
      <c r="C13" s="117" t="s">
        <v>0</v>
      </c>
      <c r="D13" s="110"/>
      <c r="E13" s="208" t="s">
        <v>375</v>
      </c>
      <c r="F13" s="118" t="s">
        <v>136</v>
      </c>
      <c r="G13" s="210">
        <v>25</v>
      </c>
      <c r="H13" s="105">
        <v>17</v>
      </c>
      <c r="I13" s="208" t="s">
        <v>136</v>
      </c>
      <c r="J13" s="68">
        <f t="shared" si="1"/>
        <v>8</v>
      </c>
      <c r="K13" s="66"/>
      <c r="L13" s="221" t="s">
        <v>8</v>
      </c>
      <c r="M13" s="213" t="s">
        <v>138</v>
      </c>
      <c r="N13" s="111">
        <f>COUNTIF('Night ONE'!I$3:I$50,M13)+COUNTIF('NIGHT TWO'!I$3:I$149,M13)+COUNTIF(I$3:I$81,M13)</f>
        <v>8</v>
      </c>
      <c r="O13" s="208">
        <f t="shared" si="0"/>
        <v>3</v>
      </c>
      <c r="P13" s="105"/>
      <c r="Q13" s="12">
        <v>50</v>
      </c>
      <c r="R13" s="271"/>
    </row>
    <row r="14" spans="1:31" x14ac:dyDescent="0.3">
      <c r="A14" s="104">
        <v>12</v>
      </c>
      <c r="B14" s="104"/>
      <c r="C14" s="117" t="s">
        <v>2</v>
      </c>
      <c r="D14" s="110"/>
      <c r="E14" s="208" t="s">
        <v>139</v>
      </c>
      <c r="F14" s="118" t="s">
        <v>141</v>
      </c>
      <c r="G14" s="210">
        <v>25</v>
      </c>
      <c r="H14" s="105">
        <v>23</v>
      </c>
      <c r="I14" s="118" t="s">
        <v>141</v>
      </c>
      <c r="J14" s="68">
        <f t="shared" si="1"/>
        <v>2</v>
      </c>
      <c r="K14" s="66"/>
      <c r="L14" s="221" t="s">
        <v>8</v>
      </c>
      <c r="M14" s="213" t="s">
        <v>131</v>
      </c>
      <c r="N14" s="111">
        <f>COUNTIF('Night ONE'!I$3:I$50,M14)+COUNTIF('NIGHT TWO'!I$3:I$149,M14)+COUNTIF(I$3:I$81,M14)</f>
        <v>4</v>
      </c>
      <c r="O14" s="208">
        <f t="shared" si="0"/>
        <v>7</v>
      </c>
      <c r="P14" s="105"/>
      <c r="Q14" s="12">
        <v>-12</v>
      </c>
      <c r="R14" s="271"/>
    </row>
    <row r="15" spans="1:31" x14ac:dyDescent="0.3">
      <c r="A15" s="112">
        <v>13</v>
      </c>
      <c r="B15" s="113">
        <v>0.375</v>
      </c>
      <c r="C15" s="114" t="s">
        <v>0</v>
      </c>
      <c r="D15" s="112"/>
      <c r="E15" s="206" t="s">
        <v>235</v>
      </c>
      <c r="F15" s="115" t="s">
        <v>376</v>
      </c>
      <c r="G15" s="206">
        <v>26</v>
      </c>
      <c r="H15" s="112">
        <v>24</v>
      </c>
      <c r="I15" s="206" t="s">
        <v>235</v>
      </c>
      <c r="J15" s="68">
        <f t="shared" si="1"/>
        <v>2</v>
      </c>
      <c r="K15" s="66"/>
      <c r="L15" s="221" t="s">
        <v>8</v>
      </c>
      <c r="M15" s="213" t="s">
        <v>429</v>
      </c>
      <c r="N15" s="111">
        <f>COUNTIF('Night ONE'!I$3:I$50,M15)+COUNTIF('NIGHT TWO'!I$3:I$149,M15)+COUNTIF(I$3:I$81,M15)</f>
        <v>4</v>
      </c>
      <c r="O15" s="208">
        <f t="shared" si="0"/>
        <v>7</v>
      </c>
      <c r="P15" s="105"/>
      <c r="Q15" s="12">
        <v>-35</v>
      </c>
      <c r="R15" s="271"/>
    </row>
    <row r="16" spans="1:31" x14ac:dyDescent="0.3">
      <c r="A16" s="112">
        <v>14</v>
      </c>
      <c r="B16" s="112"/>
      <c r="C16" s="114" t="s">
        <v>2</v>
      </c>
      <c r="D16" s="112"/>
      <c r="E16" s="206" t="s">
        <v>237</v>
      </c>
      <c r="F16" s="115" t="s">
        <v>141</v>
      </c>
      <c r="G16" s="206">
        <v>25</v>
      </c>
      <c r="H16" s="112">
        <v>22</v>
      </c>
      <c r="I16" s="206" t="s">
        <v>237</v>
      </c>
      <c r="J16" s="68">
        <f t="shared" si="1"/>
        <v>3</v>
      </c>
      <c r="K16" s="66"/>
      <c r="L16" s="221" t="s">
        <v>8</v>
      </c>
      <c r="M16" s="260" t="s">
        <v>144</v>
      </c>
      <c r="N16" s="111">
        <f>COUNTIF('Night ONE'!I$3:I$50,M16)+COUNTIF('NIGHT TWO'!I$3:I$149,M16)+COUNTIF(I$3:I$81,M16)</f>
        <v>4</v>
      </c>
      <c r="O16" s="208">
        <f t="shared" si="0"/>
        <v>7</v>
      </c>
      <c r="P16" s="105"/>
      <c r="Q16" s="12">
        <v>-9</v>
      </c>
      <c r="R16" s="271"/>
    </row>
    <row r="17" spans="1:26" x14ac:dyDescent="0.3">
      <c r="A17" s="104">
        <v>15</v>
      </c>
      <c r="B17" s="116">
        <v>0.39583333333333331</v>
      </c>
      <c r="C17" s="117" t="s">
        <v>0</v>
      </c>
      <c r="D17" s="110"/>
      <c r="E17" s="208" t="s">
        <v>136</v>
      </c>
      <c r="F17" s="118" t="s">
        <v>139</v>
      </c>
      <c r="G17" s="210">
        <v>25</v>
      </c>
      <c r="H17" s="105">
        <v>17</v>
      </c>
      <c r="I17" s="208" t="s">
        <v>136</v>
      </c>
      <c r="J17" s="68">
        <f t="shared" si="1"/>
        <v>8</v>
      </c>
      <c r="K17" s="66"/>
      <c r="L17" s="221" t="s">
        <v>8</v>
      </c>
      <c r="M17" s="213" t="s">
        <v>139</v>
      </c>
      <c r="N17" s="111">
        <f>COUNTIF('Night ONE'!I$3:I$50,M17)+COUNTIF('NIGHT TWO'!I$3:I$149,M17)+COUNTIF(I$3:I$81,M17)</f>
        <v>3</v>
      </c>
      <c r="O17" s="208">
        <f t="shared" si="0"/>
        <v>8</v>
      </c>
      <c r="P17" s="105"/>
      <c r="Q17" s="12">
        <v>-50</v>
      </c>
      <c r="R17" s="271"/>
    </row>
    <row r="18" spans="1:26" ht="15" thickBot="1" x14ac:dyDescent="0.35">
      <c r="A18" s="104">
        <v>16</v>
      </c>
      <c r="B18" s="104"/>
      <c r="C18" s="117" t="s">
        <v>2</v>
      </c>
      <c r="D18" s="110"/>
      <c r="E18" s="208" t="s">
        <v>377</v>
      </c>
      <c r="F18" s="118" t="s">
        <v>375</v>
      </c>
      <c r="G18" s="210">
        <v>25</v>
      </c>
      <c r="H18" s="105">
        <v>12</v>
      </c>
      <c r="I18" s="208" t="s">
        <v>377</v>
      </c>
      <c r="J18" s="68">
        <f t="shared" si="1"/>
        <v>13</v>
      </c>
      <c r="K18" s="66"/>
      <c r="L18" s="261" t="s">
        <v>8</v>
      </c>
      <c r="M18" s="263" t="s">
        <v>222</v>
      </c>
      <c r="N18" s="185">
        <f>COUNTIF('Night ONE'!I$3:I$50,M18)+COUNTIF('NIGHT TWO'!I$3:I$149,M18)+COUNTIF(I$3:I$81,M18)</f>
        <v>1</v>
      </c>
      <c r="O18" s="186">
        <f t="shared" si="0"/>
        <v>10</v>
      </c>
      <c r="P18" s="186"/>
      <c r="Q18" s="270">
        <v>-80</v>
      </c>
      <c r="R18" s="271"/>
    </row>
    <row r="19" spans="1:26" x14ac:dyDescent="0.3">
      <c r="C19" s="18"/>
      <c r="F19" s="14"/>
      <c r="K19" s="66"/>
      <c r="L19" s="259" t="s">
        <v>9</v>
      </c>
      <c r="M19" s="288" t="s">
        <v>416</v>
      </c>
      <c r="N19" s="258">
        <f>COUNTIF('Night ONE'!I$3:I$50,M19)+COUNTIF('NIGHT TWO'!I$3:I$149,M19)+COUNTIF(I$3:I$81,M19)</f>
        <v>10</v>
      </c>
      <c r="O19" s="184">
        <f t="shared" si="0"/>
        <v>1</v>
      </c>
      <c r="P19" s="184"/>
      <c r="Q19" s="269">
        <v>117</v>
      </c>
      <c r="R19" s="271"/>
    </row>
    <row r="20" spans="1:26" x14ac:dyDescent="0.3">
      <c r="C20" s="18"/>
      <c r="F20" s="14"/>
      <c r="K20" s="66"/>
      <c r="L20" s="221" t="s">
        <v>9</v>
      </c>
      <c r="M20" s="181" t="s">
        <v>151</v>
      </c>
      <c r="N20" s="111">
        <f>COUNTIF('Night ONE'!I$3:I$50,M20)+COUNTIF('NIGHT TWO'!I$3:I$149,M20)+COUNTIF(I$3:I$81,M20)</f>
        <v>7</v>
      </c>
      <c r="O20" s="208">
        <f t="shared" si="0"/>
        <v>4</v>
      </c>
      <c r="P20" s="105"/>
      <c r="Q20" s="12">
        <v>37</v>
      </c>
      <c r="R20" s="271"/>
    </row>
    <row r="21" spans="1:26" x14ac:dyDescent="0.3">
      <c r="C21" s="18"/>
      <c r="F21" s="14"/>
      <c r="K21" s="66"/>
      <c r="L21" s="221" t="s">
        <v>9</v>
      </c>
      <c r="M21" s="181" t="s">
        <v>141</v>
      </c>
      <c r="N21" s="111">
        <f>COUNTIF('Night ONE'!I$3:I$50,M21)+COUNTIF('NIGHT TWO'!I$3:I$149,M21)+COUNTIF(I$3:I$81,M21)</f>
        <v>5</v>
      </c>
      <c r="O21" s="208">
        <f t="shared" si="0"/>
        <v>6</v>
      </c>
      <c r="P21" s="105"/>
      <c r="Q21" s="12">
        <v>-3</v>
      </c>
      <c r="R21" s="271"/>
    </row>
    <row r="22" spans="1:26" ht="21" x14ac:dyDescent="0.4">
      <c r="A22" s="85" t="s">
        <v>230</v>
      </c>
      <c r="C22" s="18"/>
      <c r="F22" s="14"/>
      <c r="G22" s="304" t="s">
        <v>168</v>
      </c>
      <c r="H22" s="304"/>
      <c r="K22" s="66"/>
      <c r="L22" s="221" t="s">
        <v>9</v>
      </c>
      <c r="M22" s="181" t="s">
        <v>130</v>
      </c>
      <c r="N22" s="111">
        <f>COUNTIF('Night ONE'!I$3:I$50,M22)+COUNTIF('NIGHT TWO'!I$3:I$149,M22)+COUNTIF(I$3:I$81,M22)</f>
        <v>5</v>
      </c>
      <c r="O22" s="208">
        <f t="shared" si="0"/>
        <v>6</v>
      </c>
      <c r="P22" s="105"/>
      <c r="Q22" s="12">
        <v>-36</v>
      </c>
      <c r="R22" s="271"/>
    </row>
    <row r="23" spans="1:26" x14ac:dyDescent="0.3">
      <c r="C23" s="18"/>
      <c r="E23" s="53" t="s">
        <v>157</v>
      </c>
      <c r="F23" s="53" t="s">
        <v>158</v>
      </c>
      <c r="G23" s="99" t="s">
        <v>169</v>
      </c>
      <c r="H23" s="99" t="s">
        <v>170</v>
      </c>
      <c r="I23" s="97" t="s">
        <v>171</v>
      </c>
      <c r="J23" s="98" t="s">
        <v>172</v>
      </c>
      <c r="K23" s="66"/>
      <c r="L23" s="221" t="s">
        <v>9</v>
      </c>
      <c r="M23" s="181" t="s">
        <v>225</v>
      </c>
      <c r="N23" s="111">
        <f>COUNTIF('Night ONE'!I$3:I$50,M23)+COUNTIF('NIGHT TWO'!I$3:I$149,M23)+COUNTIF(I$3:I$81,M23)</f>
        <v>5</v>
      </c>
      <c r="O23" s="208">
        <f t="shared" si="0"/>
        <v>6</v>
      </c>
      <c r="P23" s="105"/>
      <c r="Q23" s="12">
        <v>-16</v>
      </c>
      <c r="R23" s="271"/>
      <c r="S23" s="4" t="s">
        <v>154</v>
      </c>
      <c r="V23" s="67"/>
      <c r="W23" s="67"/>
      <c r="X23" s="67"/>
      <c r="Y23" s="67"/>
      <c r="Z23" s="67"/>
    </row>
    <row r="24" spans="1:26" x14ac:dyDescent="0.3">
      <c r="A24" s="112">
        <v>1</v>
      </c>
      <c r="B24" s="113">
        <v>0.25</v>
      </c>
      <c r="C24" s="114" t="s">
        <v>1</v>
      </c>
      <c r="D24" s="112"/>
      <c r="E24" s="206" t="s">
        <v>131</v>
      </c>
      <c r="F24" s="115" t="s">
        <v>130</v>
      </c>
      <c r="G24" s="206">
        <v>26</v>
      </c>
      <c r="H24" s="112">
        <v>24</v>
      </c>
      <c r="I24" s="115" t="s">
        <v>130</v>
      </c>
      <c r="J24" s="68">
        <f>G24-H24</f>
        <v>2</v>
      </c>
      <c r="K24" s="66"/>
      <c r="L24" s="221" t="s">
        <v>9</v>
      </c>
      <c r="M24" s="181" t="s">
        <v>150</v>
      </c>
      <c r="N24" s="111">
        <f>COUNTIF('Night ONE'!I$3:I$50,M24)+COUNTIF('NIGHT TWO'!I$3:I$149,M24)+COUNTIF(I$3:I$81,M24)</f>
        <v>5</v>
      </c>
      <c r="O24" s="208">
        <f t="shared" si="0"/>
        <v>6</v>
      </c>
      <c r="P24" s="105"/>
      <c r="Q24" s="12">
        <v>-10</v>
      </c>
      <c r="R24" s="271"/>
      <c r="S24" s="204" t="s">
        <v>131</v>
      </c>
      <c r="V24" s="67"/>
      <c r="W24" s="67"/>
      <c r="X24" s="84"/>
      <c r="Y24" s="67"/>
      <c r="Z24" s="67"/>
    </row>
    <row r="25" spans="1:26" x14ac:dyDescent="0.3">
      <c r="A25" s="112">
        <v>2</v>
      </c>
      <c r="B25" s="112"/>
      <c r="C25" s="114" t="s">
        <v>3</v>
      </c>
      <c r="D25" s="112"/>
      <c r="E25" s="206" t="s">
        <v>142</v>
      </c>
      <c r="F25" s="115" t="s">
        <v>146</v>
      </c>
      <c r="G25" s="206">
        <v>25</v>
      </c>
      <c r="H25" s="112">
        <v>19</v>
      </c>
      <c r="I25" s="115" t="s">
        <v>146</v>
      </c>
      <c r="J25" s="68">
        <f t="shared" ref="J25:J39" si="2">G25-H25</f>
        <v>6</v>
      </c>
      <c r="K25" s="66"/>
      <c r="L25" s="221" t="s">
        <v>9</v>
      </c>
      <c r="M25" s="181" t="s">
        <v>235</v>
      </c>
      <c r="N25" s="111">
        <f>COUNTIF('Night ONE'!I$3:I$50,M25)+COUNTIF('NIGHT TWO'!I$3:I$149,M25)+COUNTIF(I$3:I$81,M25)</f>
        <v>4</v>
      </c>
      <c r="O25" s="208">
        <f t="shared" si="0"/>
        <v>7</v>
      </c>
      <c r="P25" s="105"/>
      <c r="Q25" s="12">
        <v>-27</v>
      </c>
      <c r="R25" s="271"/>
      <c r="S25" s="204" t="s">
        <v>135</v>
      </c>
      <c r="V25" s="67"/>
      <c r="W25" s="67"/>
      <c r="X25" s="67"/>
      <c r="Y25" s="67"/>
      <c r="Z25" s="67"/>
    </row>
    <row r="26" spans="1:26" ht="15" thickBot="1" x14ac:dyDescent="0.35">
      <c r="A26" s="104">
        <v>3</v>
      </c>
      <c r="B26" s="116">
        <v>0.27083333333333331</v>
      </c>
      <c r="C26" s="117" t="s">
        <v>1</v>
      </c>
      <c r="D26" s="110"/>
      <c r="E26" s="208" t="s">
        <v>135</v>
      </c>
      <c r="F26" s="118" t="s">
        <v>143</v>
      </c>
      <c r="G26" s="210">
        <v>25</v>
      </c>
      <c r="H26" s="104">
        <v>21</v>
      </c>
      <c r="I26" s="118" t="s">
        <v>143</v>
      </c>
      <c r="J26" s="68">
        <f t="shared" si="2"/>
        <v>4</v>
      </c>
      <c r="K26" s="66"/>
      <c r="L26" s="261" t="s">
        <v>9</v>
      </c>
      <c r="M26" s="289" t="s">
        <v>143</v>
      </c>
      <c r="N26" s="185">
        <f>COUNTIF('Night ONE'!I$3:I$50,M26)+COUNTIF('NIGHT TWO'!I$3:I$149,M26)+COUNTIF(I$3:I$81,M26)</f>
        <v>3</v>
      </c>
      <c r="O26" s="186">
        <f t="shared" si="0"/>
        <v>8</v>
      </c>
      <c r="P26" s="186"/>
      <c r="Q26" s="270">
        <v>-71</v>
      </c>
      <c r="R26" s="271"/>
      <c r="S26" s="204" t="s">
        <v>138</v>
      </c>
      <c r="V26" s="67"/>
      <c r="W26" s="67"/>
      <c r="X26" s="67"/>
      <c r="Y26" s="67"/>
      <c r="Z26" s="67"/>
    </row>
    <row r="27" spans="1:26" x14ac:dyDescent="0.3">
      <c r="A27" s="104">
        <v>4</v>
      </c>
      <c r="B27" s="104"/>
      <c r="C27" s="117" t="s">
        <v>3</v>
      </c>
      <c r="D27" s="110"/>
      <c r="E27" s="208" t="s">
        <v>128</v>
      </c>
      <c r="F27" s="118" t="s">
        <v>131</v>
      </c>
      <c r="G27" s="210">
        <v>25</v>
      </c>
      <c r="H27" s="104">
        <v>23</v>
      </c>
      <c r="I27" s="208" t="s">
        <v>128</v>
      </c>
      <c r="J27" s="68">
        <f t="shared" si="2"/>
        <v>2</v>
      </c>
      <c r="K27" s="66"/>
      <c r="L27" s="259" t="s">
        <v>10</v>
      </c>
      <c r="M27" s="264" t="s">
        <v>376</v>
      </c>
      <c r="N27" s="258">
        <f>COUNTIF('Night ONE'!I$3:I$50,M27)+COUNTIF('NIGHT TWO'!I$3:I$149,M27)+COUNTIF(I$3:I$81,M27)</f>
        <v>9</v>
      </c>
      <c r="O27" s="184">
        <f t="shared" si="0"/>
        <v>2</v>
      </c>
      <c r="P27" s="184"/>
      <c r="Q27" s="269">
        <v>54</v>
      </c>
      <c r="R27" s="271"/>
      <c r="S27" s="204" t="s">
        <v>142</v>
      </c>
      <c r="V27" s="67"/>
      <c r="W27" s="67"/>
      <c r="X27" s="84"/>
      <c r="Y27" s="67"/>
      <c r="Z27" s="67"/>
    </row>
    <row r="28" spans="1:26" x14ac:dyDescent="0.3">
      <c r="A28" s="112">
        <v>5</v>
      </c>
      <c r="B28" s="113">
        <v>0.29166666666666669</v>
      </c>
      <c r="C28" s="114" t="s">
        <v>1</v>
      </c>
      <c r="D28" s="112"/>
      <c r="E28" s="206" t="s">
        <v>146</v>
      </c>
      <c r="F28" s="115" t="s">
        <v>138</v>
      </c>
      <c r="G28" s="206">
        <v>25</v>
      </c>
      <c r="H28" s="112">
        <v>19</v>
      </c>
      <c r="I28" s="115" t="s">
        <v>146</v>
      </c>
      <c r="J28" s="68">
        <f t="shared" si="2"/>
        <v>6</v>
      </c>
      <c r="K28" s="66"/>
      <c r="L28" s="221" t="s">
        <v>10</v>
      </c>
      <c r="M28" s="215" t="s">
        <v>142</v>
      </c>
      <c r="N28" s="111">
        <f>COUNTIF('Night ONE'!I$3:I$50,M28)+COUNTIF('NIGHT TWO'!I$3:I$149,M28)+COUNTIF(I$3:I$81,M28)</f>
        <v>7</v>
      </c>
      <c r="O28" s="208">
        <f t="shared" si="0"/>
        <v>4</v>
      </c>
      <c r="P28" s="105"/>
      <c r="Q28" s="12">
        <v>23</v>
      </c>
      <c r="R28" s="271"/>
      <c r="S28" s="78" t="s">
        <v>130</v>
      </c>
      <c r="V28" s="67"/>
      <c r="W28" s="67"/>
      <c r="X28" s="67"/>
      <c r="Y28" s="67"/>
      <c r="Z28" s="67"/>
    </row>
    <row r="29" spans="1:26" x14ac:dyDescent="0.3">
      <c r="A29" s="112">
        <v>6</v>
      </c>
      <c r="B29" s="112"/>
      <c r="C29" s="114" t="s">
        <v>3</v>
      </c>
      <c r="D29" s="112"/>
      <c r="E29" s="206" t="s">
        <v>130</v>
      </c>
      <c r="F29" s="115" t="s">
        <v>135</v>
      </c>
      <c r="G29" s="206">
        <v>25</v>
      </c>
      <c r="H29" s="112">
        <v>12</v>
      </c>
      <c r="I29" s="115" t="s">
        <v>130</v>
      </c>
      <c r="J29" s="68">
        <f t="shared" si="2"/>
        <v>13</v>
      </c>
      <c r="K29" s="66"/>
      <c r="L29" s="221" t="s">
        <v>10</v>
      </c>
      <c r="M29" s="216" t="s">
        <v>137</v>
      </c>
      <c r="N29" s="111">
        <f>COUNTIF('Night ONE'!I$3:I$50,M29)+COUNTIF('NIGHT TWO'!I$3:I$149,M29)+COUNTIF(I$3:I$81,M29)</f>
        <v>5</v>
      </c>
      <c r="O29" s="208">
        <f t="shared" si="0"/>
        <v>6</v>
      </c>
      <c r="P29" s="105"/>
      <c r="Q29" s="12">
        <v>10</v>
      </c>
      <c r="R29" s="271"/>
      <c r="S29" s="78" t="s">
        <v>128</v>
      </c>
      <c r="T29" s="202"/>
      <c r="V29" s="67"/>
      <c r="W29" s="67"/>
      <c r="X29" s="67"/>
      <c r="Y29" s="67"/>
      <c r="Z29" s="67"/>
    </row>
    <row r="30" spans="1:26" x14ac:dyDescent="0.3">
      <c r="A30" s="104">
        <v>7</v>
      </c>
      <c r="B30" s="116">
        <v>0.3125</v>
      </c>
      <c r="C30" s="117" t="s">
        <v>1</v>
      </c>
      <c r="D30" s="110"/>
      <c r="E30" s="208" t="s">
        <v>143</v>
      </c>
      <c r="F30" s="118" t="s">
        <v>142</v>
      </c>
      <c r="G30" s="210">
        <v>25</v>
      </c>
      <c r="H30" s="105">
        <v>15</v>
      </c>
      <c r="I30" s="118" t="s">
        <v>142</v>
      </c>
      <c r="J30" s="68">
        <f t="shared" si="2"/>
        <v>10</v>
      </c>
      <c r="K30" s="66"/>
      <c r="L30" s="221" t="s">
        <v>10</v>
      </c>
      <c r="M30" s="215" t="s">
        <v>217</v>
      </c>
      <c r="N30" s="111">
        <f>COUNTIF('Night ONE'!I$3:I$50,M30)+COUNTIF('NIGHT TWO'!I$3:I$149,M30)+COUNTIF(I$3:I$81,M30)</f>
        <v>4</v>
      </c>
      <c r="O30" s="208">
        <f t="shared" si="0"/>
        <v>7</v>
      </c>
      <c r="P30" s="105"/>
      <c r="Q30" s="12">
        <v>-18</v>
      </c>
      <c r="R30" s="271"/>
      <c r="S30" s="78" t="s">
        <v>143</v>
      </c>
      <c r="V30" s="67"/>
      <c r="W30" s="67"/>
      <c r="X30" s="67"/>
      <c r="Y30" s="67"/>
      <c r="Z30" s="67"/>
    </row>
    <row r="31" spans="1:26" x14ac:dyDescent="0.3">
      <c r="A31" s="104">
        <v>8</v>
      </c>
      <c r="B31" s="104"/>
      <c r="C31" s="117" t="s">
        <v>3</v>
      </c>
      <c r="D31" s="110"/>
      <c r="E31" s="208" t="s">
        <v>128</v>
      </c>
      <c r="F31" s="118" t="s">
        <v>130</v>
      </c>
      <c r="G31" s="210">
        <v>25</v>
      </c>
      <c r="H31" s="105">
        <v>11</v>
      </c>
      <c r="I31" s="208" t="s">
        <v>128</v>
      </c>
      <c r="J31" s="68">
        <f t="shared" si="2"/>
        <v>14</v>
      </c>
      <c r="K31" s="66"/>
      <c r="L31" s="221" t="s">
        <v>10</v>
      </c>
      <c r="M31" s="215" t="s">
        <v>375</v>
      </c>
      <c r="N31" s="111">
        <f>COUNTIF('Night ONE'!I$3:I$50,M31)+COUNTIF('NIGHT TWO'!I$3:I$149,M31)+COUNTIF(I$3:I$81,M31)</f>
        <v>3</v>
      </c>
      <c r="O31" s="208">
        <f t="shared" si="0"/>
        <v>8</v>
      </c>
      <c r="P31" s="105"/>
      <c r="Q31" s="12">
        <v>-51</v>
      </c>
      <c r="R31" s="271"/>
      <c r="S31" s="78" t="s">
        <v>146</v>
      </c>
      <c r="V31" s="67"/>
      <c r="W31" s="67"/>
      <c r="X31" s="67"/>
      <c r="Y31" s="67"/>
      <c r="Z31" s="67"/>
    </row>
    <row r="32" spans="1:26" x14ac:dyDescent="0.3">
      <c r="A32" s="112">
        <v>9</v>
      </c>
      <c r="B32" s="113">
        <v>0.33333333333333331</v>
      </c>
      <c r="C32" s="114" t="s">
        <v>1</v>
      </c>
      <c r="D32" s="112"/>
      <c r="E32" s="206" t="s">
        <v>131</v>
      </c>
      <c r="F32" s="115" t="s">
        <v>146</v>
      </c>
      <c r="G32" s="206">
        <v>25</v>
      </c>
      <c r="H32" s="112">
        <v>16</v>
      </c>
      <c r="I32" s="115" t="s">
        <v>146</v>
      </c>
      <c r="J32" s="68">
        <f t="shared" si="2"/>
        <v>9</v>
      </c>
      <c r="K32" s="66"/>
      <c r="L32" s="221" t="s">
        <v>10</v>
      </c>
      <c r="M32" s="215" t="s">
        <v>140</v>
      </c>
      <c r="N32" s="111">
        <f>COUNTIF('Night ONE'!I$3:I$50,M32)+COUNTIF('NIGHT TWO'!I$3:I$149,M32)+COUNTIF(I$3:I$81,M32)</f>
        <v>2</v>
      </c>
      <c r="O32" s="208">
        <f t="shared" si="0"/>
        <v>9</v>
      </c>
      <c r="P32" s="105"/>
      <c r="Q32" s="12">
        <v>-85</v>
      </c>
      <c r="R32" s="271"/>
      <c r="V32" s="67"/>
      <c r="W32" s="67"/>
      <c r="X32" s="67"/>
      <c r="Y32" s="67"/>
      <c r="Z32" s="67"/>
    </row>
    <row r="33" spans="1:19" x14ac:dyDescent="0.3">
      <c r="A33" s="112">
        <v>10</v>
      </c>
      <c r="B33" s="112"/>
      <c r="C33" s="114" t="s">
        <v>3</v>
      </c>
      <c r="D33" s="112"/>
      <c r="E33" s="206" t="s">
        <v>138</v>
      </c>
      <c r="F33" s="115" t="s">
        <v>142</v>
      </c>
      <c r="G33" s="206">
        <v>25</v>
      </c>
      <c r="H33" s="112">
        <v>15</v>
      </c>
      <c r="I33" s="206" t="s">
        <v>138</v>
      </c>
      <c r="J33" s="68">
        <f t="shared" si="2"/>
        <v>10</v>
      </c>
      <c r="K33" s="66"/>
      <c r="L33" s="221" t="s">
        <v>10</v>
      </c>
      <c r="M33" s="216" t="s">
        <v>147</v>
      </c>
      <c r="N33" s="111">
        <f>COUNTIF('Night ONE'!I$3:I$50,M33)+COUNTIF('NIGHT TWO'!I$3:I$149,M33)+COUNTIF(I$3:I$81,M33)</f>
        <v>2</v>
      </c>
      <c r="O33" s="208">
        <f t="shared" si="0"/>
        <v>9</v>
      </c>
      <c r="P33" s="105"/>
      <c r="Q33" s="12">
        <v>-61</v>
      </c>
      <c r="R33" s="271"/>
    </row>
    <row r="34" spans="1:19" ht="15" thickBot="1" x14ac:dyDescent="0.35">
      <c r="A34" s="104">
        <v>11</v>
      </c>
      <c r="B34" s="116">
        <v>0.35416666666666669</v>
      </c>
      <c r="C34" s="117" t="s">
        <v>1</v>
      </c>
      <c r="D34" s="110"/>
      <c r="E34" s="208" t="s">
        <v>135</v>
      </c>
      <c r="F34" s="118" t="s">
        <v>128</v>
      </c>
      <c r="G34" s="210">
        <v>25</v>
      </c>
      <c r="H34" s="105">
        <v>8</v>
      </c>
      <c r="I34" s="208" t="s">
        <v>128</v>
      </c>
      <c r="J34" s="68">
        <f t="shared" si="2"/>
        <v>17</v>
      </c>
      <c r="K34" s="66"/>
      <c r="L34" s="221" t="s">
        <v>10</v>
      </c>
      <c r="M34" s="215" t="s">
        <v>135</v>
      </c>
      <c r="N34" s="185">
        <f>COUNTIF('Night ONE'!I$3:I$50,M34)+COUNTIF('NIGHT TWO'!I$3:I$149,M34)+COUNTIF(I$3:I$81,M34)</f>
        <v>1</v>
      </c>
      <c r="O34" s="186">
        <f t="shared" si="0"/>
        <v>10</v>
      </c>
      <c r="P34" s="186"/>
      <c r="Q34" s="270">
        <v>-103</v>
      </c>
      <c r="R34" s="271"/>
    </row>
    <row r="35" spans="1:19" x14ac:dyDescent="0.3">
      <c r="A35" s="104">
        <v>12</v>
      </c>
      <c r="B35" s="104"/>
      <c r="C35" s="117" t="s">
        <v>3</v>
      </c>
      <c r="D35" s="110"/>
      <c r="E35" s="208" t="s">
        <v>138</v>
      </c>
      <c r="F35" s="118" t="s">
        <v>143</v>
      </c>
      <c r="G35" s="210">
        <v>25</v>
      </c>
      <c r="H35" s="105">
        <v>17</v>
      </c>
      <c r="I35" s="208" t="s">
        <v>138</v>
      </c>
      <c r="J35" s="68">
        <f t="shared" si="2"/>
        <v>8</v>
      </c>
      <c r="K35" s="66"/>
    </row>
    <row r="36" spans="1:19" x14ac:dyDescent="0.3">
      <c r="A36" s="112">
        <v>13</v>
      </c>
      <c r="B36" s="113">
        <v>0.375</v>
      </c>
      <c r="C36" s="114" t="s">
        <v>1</v>
      </c>
      <c r="D36" s="112"/>
      <c r="E36" s="206" t="s">
        <v>130</v>
      </c>
      <c r="F36" s="115" t="s">
        <v>142</v>
      </c>
      <c r="G36" s="206">
        <v>25</v>
      </c>
      <c r="H36" s="112">
        <v>18</v>
      </c>
      <c r="I36" s="115" t="s">
        <v>142</v>
      </c>
      <c r="J36" s="68">
        <f t="shared" si="2"/>
        <v>7</v>
      </c>
      <c r="K36" s="66"/>
    </row>
    <row r="37" spans="1:19" x14ac:dyDescent="0.3">
      <c r="A37" s="112">
        <v>14</v>
      </c>
      <c r="B37" s="112"/>
      <c r="C37" s="114" t="s">
        <v>3</v>
      </c>
      <c r="D37" s="112"/>
      <c r="E37" s="206" t="s">
        <v>146</v>
      </c>
      <c r="F37" s="115" t="s">
        <v>143</v>
      </c>
      <c r="G37" s="206">
        <v>25</v>
      </c>
      <c r="H37" s="112">
        <v>15</v>
      </c>
      <c r="I37" s="115" t="s">
        <v>146</v>
      </c>
      <c r="J37" s="68">
        <f t="shared" si="2"/>
        <v>10</v>
      </c>
      <c r="M37" s="272"/>
    </row>
    <row r="38" spans="1:19" x14ac:dyDescent="0.3">
      <c r="A38" s="104">
        <v>15</v>
      </c>
      <c r="B38" s="116">
        <v>0.39583333333333331</v>
      </c>
      <c r="C38" s="117" t="s">
        <v>1</v>
      </c>
      <c r="D38" s="110"/>
      <c r="E38" s="208" t="s">
        <v>128</v>
      </c>
      <c r="F38" s="118" t="s">
        <v>138</v>
      </c>
      <c r="G38" s="210">
        <v>25</v>
      </c>
      <c r="H38" s="105">
        <v>14</v>
      </c>
      <c r="I38" s="208" t="s">
        <v>138</v>
      </c>
      <c r="J38" s="68">
        <f t="shared" si="2"/>
        <v>11</v>
      </c>
    </row>
    <row r="39" spans="1:19" x14ac:dyDescent="0.3">
      <c r="A39" s="104">
        <v>16</v>
      </c>
      <c r="B39" s="104"/>
      <c r="C39" s="117" t="s">
        <v>3</v>
      </c>
      <c r="D39" s="110"/>
      <c r="E39" s="208" t="s">
        <v>131</v>
      </c>
      <c r="F39" s="118" t="s">
        <v>135</v>
      </c>
      <c r="G39" s="210">
        <v>25</v>
      </c>
      <c r="H39" s="105">
        <v>11</v>
      </c>
      <c r="I39" s="208" t="s">
        <v>131</v>
      </c>
      <c r="J39" s="68">
        <f t="shared" si="2"/>
        <v>14</v>
      </c>
    </row>
    <row r="40" spans="1:19" x14ac:dyDescent="0.3">
      <c r="C40" s="18"/>
      <c r="F40" s="14"/>
    </row>
    <row r="41" spans="1:19" x14ac:dyDescent="0.3">
      <c r="C41" s="18"/>
      <c r="F41" s="14"/>
    </row>
    <row r="42" spans="1:19" x14ac:dyDescent="0.3">
      <c r="C42" s="18"/>
      <c r="F42" s="14"/>
    </row>
    <row r="43" spans="1:19" ht="31.65" customHeight="1" x14ac:dyDescent="0.4">
      <c r="A43" s="85" t="s">
        <v>231</v>
      </c>
      <c r="C43" s="18"/>
      <c r="F43" s="14"/>
      <c r="G43" s="304" t="s">
        <v>168</v>
      </c>
      <c r="H43" s="304"/>
    </row>
    <row r="44" spans="1:19" x14ac:dyDescent="0.3">
      <c r="C44" s="18"/>
      <c r="E44" s="53" t="s">
        <v>157</v>
      </c>
      <c r="F44" s="53" t="s">
        <v>158</v>
      </c>
      <c r="G44" s="99" t="s">
        <v>169</v>
      </c>
      <c r="H44" s="99" t="s">
        <v>170</v>
      </c>
      <c r="I44" s="97" t="s">
        <v>171</v>
      </c>
      <c r="J44" s="98" t="s">
        <v>172</v>
      </c>
    </row>
    <row r="45" spans="1:19" x14ac:dyDescent="0.3">
      <c r="A45" s="112">
        <v>1</v>
      </c>
      <c r="B45" s="113">
        <v>0.25</v>
      </c>
      <c r="C45" s="114" t="s">
        <v>0</v>
      </c>
      <c r="D45" s="112"/>
      <c r="E45" s="206" t="s">
        <v>222</v>
      </c>
      <c r="F45" s="115" t="s">
        <v>416</v>
      </c>
      <c r="G45" s="206">
        <v>25</v>
      </c>
      <c r="H45" s="112">
        <v>19</v>
      </c>
      <c r="I45" s="115" t="s">
        <v>416</v>
      </c>
      <c r="J45" s="68">
        <f>G45-H45</f>
        <v>6</v>
      </c>
      <c r="S45" s="4" t="s">
        <v>155</v>
      </c>
    </row>
    <row r="46" spans="1:19" x14ac:dyDescent="0.3">
      <c r="A46" s="112">
        <v>2</v>
      </c>
      <c r="B46" s="112"/>
      <c r="C46" s="114" t="s">
        <v>1</v>
      </c>
      <c r="D46" s="112"/>
      <c r="E46" s="206" t="s">
        <v>140</v>
      </c>
      <c r="F46" s="115" t="s">
        <v>236</v>
      </c>
      <c r="G46" s="206">
        <v>25</v>
      </c>
      <c r="H46" s="112">
        <v>11</v>
      </c>
      <c r="I46" s="115" t="s">
        <v>236</v>
      </c>
      <c r="J46" s="68">
        <f t="shared" ref="J46:J60" si="3">G46-H46</f>
        <v>14</v>
      </c>
      <c r="S46" s="204" t="s">
        <v>222</v>
      </c>
    </row>
    <row r="47" spans="1:19" x14ac:dyDescent="0.3">
      <c r="A47" s="104">
        <v>3</v>
      </c>
      <c r="B47" s="116">
        <v>0.27083333333333331</v>
      </c>
      <c r="C47" s="117" t="s">
        <v>0</v>
      </c>
      <c r="D47" s="110"/>
      <c r="E47" s="208" t="s">
        <v>217</v>
      </c>
      <c r="F47" s="118" t="s">
        <v>151</v>
      </c>
      <c r="G47" s="210">
        <v>25</v>
      </c>
      <c r="H47" s="104">
        <v>14</v>
      </c>
      <c r="I47" s="118" t="s">
        <v>151</v>
      </c>
      <c r="J47" s="68">
        <f t="shared" si="3"/>
        <v>11</v>
      </c>
      <c r="S47" s="204" t="s">
        <v>217</v>
      </c>
    </row>
    <row r="48" spans="1:19" x14ac:dyDescent="0.3">
      <c r="A48" s="104">
        <v>4</v>
      </c>
      <c r="B48" s="104"/>
      <c r="C48" s="117" t="s">
        <v>1</v>
      </c>
      <c r="D48" s="110"/>
      <c r="E48" s="208" t="s">
        <v>134</v>
      </c>
      <c r="F48" s="118" t="s">
        <v>222</v>
      </c>
      <c r="G48" s="210">
        <v>25</v>
      </c>
      <c r="H48" s="104">
        <v>20</v>
      </c>
      <c r="I48" s="208" t="s">
        <v>134</v>
      </c>
      <c r="J48" s="68">
        <f t="shared" si="3"/>
        <v>5</v>
      </c>
      <c r="S48" s="204" t="s">
        <v>144</v>
      </c>
    </row>
    <row r="49" spans="1:19" x14ac:dyDescent="0.3">
      <c r="A49" s="112">
        <v>5</v>
      </c>
      <c r="B49" s="113">
        <v>0.29166666666666669</v>
      </c>
      <c r="C49" s="114" t="s">
        <v>0</v>
      </c>
      <c r="D49" s="112"/>
      <c r="E49" s="206" t="s">
        <v>236</v>
      </c>
      <c r="F49" s="115" t="s">
        <v>144</v>
      </c>
      <c r="G49" s="206">
        <v>25</v>
      </c>
      <c r="H49" s="112">
        <v>19</v>
      </c>
      <c r="I49" s="115" t="s">
        <v>236</v>
      </c>
      <c r="J49" s="68">
        <f t="shared" si="3"/>
        <v>6</v>
      </c>
      <c r="S49" s="204" t="s">
        <v>140</v>
      </c>
    </row>
    <row r="50" spans="1:19" x14ac:dyDescent="0.3">
      <c r="A50" s="112">
        <v>6</v>
      </c>
      <c r="B50" s="112"/>
      <c r="C50" s="114" t="s">
        <v>1</v>
      </c>
      <c r="D50" s="112"/>
      <c r="E50" s="206" t="s">
        <v>416</v>
      </c>
      <c r="F50" s="115" t="s">
        <v>217</v>
      </c>
      <c r="G50" s="206">
        <v>25</v>
      </c>
      <c r="H50" s="112">
        <v>6</v>
      </c>
      <c r="I50" s="115" t="s">
        <v>416</v>
      </c>
      <c r="J50" s="68">
        <f t="shared" si="3"/>
        <v>19</v>
      </c>
      <c r="S50" s="78" t="s">
        <v>416</v>
      </c>
    </row>
    <row r="51" spans="1:19" x14ac:dyDescent="0.3">
      <c r="A51" s="104">
        <v>7</v>
      </c>
      <c r="B51" s="116">
        <v>0.3125</v>
      </c>
      <c r="C51" s="117" t="s">
        <v>0</v>
      </c>
      <c r="D51" s="110"/>
      <c r="E51" s="208" t="s">
        <v>151</v>
      </c>
      <c r="F51" s="118" t="s">
        <v>140</v>
      </c>
      <c r="G51" s="210">
        <v>25</v>
      </c>
      <c r="H51" s="105">
        <v>14</v>
      </c>
      <c r="I51" s="118" t="s">
        <v>151</v>
      </c>
      <c r="J51" s="68">
        <f t="shared" si="3"/>
        <v>11</v>
      </c>
      <c r="S51" s="78" t="s">
        <v>134</v>
      </c>
    </row>
    <row r="52" spans="1:19" x14ac:dyDescent="0.3">
      <c r="A52" s="104">
        <v>8</v>
      </c>
      <c r="B52" s="104"/>
      <c r="C52" s="117" t="s">
        <v>1</v>
      </c>
      <c r="D52" s="110"/>
      <c r="E52" s="208" t="s">
        <v>134</v>
      </c>
      <c r="F52" s="118" t="s">
        <v>416</v>
      </c>
      <c r="G52" s="210">
        <v>25</v>
      </c>
      <c r="H52" s="105">
        <v>21</v>
      </c>
      <c r="I52" s="208" t="s">
        <v>134</v>
      </c>
      <c r="J52" s="68">
        <f t="shared" si="3"/>
        <v>4</v>
      </c>
      <c r="S52" s="78" t="s">
        <v>151</v>
      </c>
    </row>
    <row r="53" spans="1:19" x14ac:dyDescent="0.3">
      <c r="A53" s="112">
        <v>9</v>
      </c>
      <c r="B53" s="113">
        <v>0.33333333333333331</v>
      </c>
      <c r="C53" s="114" t="s">
        <v>0</v>
      </c>
      <c r="D53" s="112"/>
      <c r="E53" s="206" t="s">
        <v>222</v>
      </c>
      <c r="F53" s="115" t="s">
        <v>236</v>
      </c>
      <c r="G53" s="206">
        <v>25</v>
      </c>
      <c r="H53" s="112">
        <v>9</v>
      </c>
      <c r="I53" s="115" t="s">
        <v>236</v>
      </c>
      <c r="J53" s="68">
        <f t="shared" si="3"/>
        <v>16</v>
      </c>
      <c r="S53" s="78" t="s">
        <v>236</v>
      </c>
    </row>
    <row r="54" spans="1:19" x14ac:dyDescent="0.3">
      <c r="A54" s="112">
        <v>10</v>
      </c>
      <c r="B54" s="112"/>
      <c r="C54" s="114" t="s">
        <v>1</v>
      </c>
      <c r="D54" s="112"/>
      <c r="E54" s="206" t="s">
        <v>144</v>
      </c>
      <c r="F54" s="115" t="s">
        <v>140</v>
      </c>
      <c r="G54" s="206">
        <v>28</v>
      </c>
      <c r="H54" s="112">
        <v>26</v>
      </c>
      <c r="I54" s="115" t="s">
        <v>140</v>
      </c>
      <c r="J54" s="68">
        <f t="shared" si="3"/>
        <v>2</v>
      </c>
    </row>
    <row r="55" spans="1:19" x14ac:dyDescent="0.3">
      <c r="A55" s="104">
        <v>11</v>
      </c>
      <c r="B55" s="116">
        <v>0.35416666666666669</v>
      </c>
      <c r="C55" s="117" t="s">
        <v>0</v>
      </c>
      <c r="D55" s="110"/>
      <c r="E55" s="208" t="s">
        <v>217</v>
      </c>
      <c r="F55" s="118" t="s">
        <v>134</v>
      </c>
      <c r="G55" s="210">
        <v>25</v>
      </c>
      <c r="H55" s="105">
        <v>19</v>
      </c>
      <c r="I55" s="208" t="s">
        <v>134</v>
      </c>
      <c r="J55" s="68">
        <f t="shared" si="3"/>
        <v>6</v>
      </c>
    </row>
    <row r="56" spans="1:19" x14ac:dyDescent="0.3">
      <c r="A56" s="104">
        <v>12</v>
      </c>
      <c r="B56" s="104"/>
      <c r="C56" s="117" t="s">
        <v>1</v>
      </c>
      <c r="D56" s="110"/>
      <c r="E56" s="208" t="s">
        <v>144</v>
      </c>
      <c r="F56" s="118" t="s">
        <v>151</v>
      </c>
      <c r="G56" s="210">
        <v>25</v>
      </c>
      <c r="H56" s="105">
        <v>21</v>
      </c>
      <c r="I56" s="208" t="s">
        <v>144</v>
      </c>
      <c r="J56" s="68">
        <f t="shared" si="3"/>
        <v>4</v>
      </c>
    </row>
    <row r="57" spans="1:19" x14ac:dyDescent="0.3">
      <c r="A57" s="112">
        <v>13</v>
      </c>
      <c r="B57" s="113">
        <v>0.375</v>
      </c>
      <c r="C57" s="114" t="s">
        <v>0</v>
      </c>
      <c r="D57" s="112"/>
      <c r="E57" s="206" t="s">
        <v>416</v>
      </c>
      <c r="F57" s="115" t="s">
        <v>140</v>
      </c>
      <c r="G57" s="206">
        <v>25</v>
      </c>
      <c r="H57" s="112">
        <v>10</v>
      </c>
      <c r="I57" s="115" t="s">
        <v>416</v>
      </c>
      <c r="J57" s="68">
        <f t="shared" si="3"/>
        <v>15</v>
      </c>
    </row>
    <row r="58" spans="1:19" x14ac:dyDescent="0.3">
      <c r="A58" s="112">
        <v>14</v>
      </c>
      <c r="B58" s="112"/>
      <c r="C58" s="114" t="s">
        <v>1</v>
      </c>
      <c r="D58" s="112"/>
      <c r="E58" s="206" t="s">
        <v>236</v>
      </c>
      <c r="F58" s="115" t="s">
        <v>151</v>
      </c>
      <c r="G58" s="206">
        <v>25</v>
      </c>
      <c r="H58" s="112">
        <v>13</v>
      </c>
      <c r="I58" s="115" t="s">
        <v>236</v>
      </c>
      <c r="J58" s="68">
        <f t="shared" si="3"/>
        <v>12</v>
      </c>
    </row>
    <row r="59" spans="1:19" x14ac:dyDescent="0.3">
      <c r="A59" s="104">
        <v>15</v>
      </c>
      <c r="B59" s="116">
        <v>0.39583333333333331</v>
      </c>
      <c r="C59" s="117" t="s">
        <v>0</v>
      </c>
      <c r="D59" s="110"/>
      <c r="E59" s="208" t="s">
        <v>134</v>
      </c>
      <c r="F59" s="118" t="s">
        <v>144</v>
      </c>
      <c r="G59" s="210">
        <v>25</v>
      </c>
      <c r="H59" s="105">
        <v>12</v>
      </c>
      <c r="I59" s="208" t="s">
        <v>134</v>
      </c>
      <c r="J59" s="68">
        <f t="shared" si="3"/>
        <v>13</v>
      </c>
    </row>
    <row r="60" spans="1:19" x14ac:dyDescent="0.3">
      <c r="A60" s="104">
        <v>16</v>
      </c>
      <c r="B60" s="104"/>
      <c r="C60" s="117" t="s">
        <v>1</v>
      </c>
      <c r="D60" s="110"/>
      <c r="E60" s="208" t="s">
        <v>222</v>
      </c>
      <c r="F60" s="118" t="s">
        <v>217</v>
      </c>
      <c r="G60" s="210">
        <v>25</v>
      </c>
      <c r="H60" s="105">
        <v>18</v>
      </c>
      <c r="I60" s="208" t="s">
        <v>222</v>
      </c>
      <c r="J60" s="68">
        <f t="shared" si="3"/>
        <v>7</v>
      </c>
    </row>
    <row r="61" spans="1:19" x14ac:dyDescent="0.3">
      <c r="C61" s="18"/>
      <c r="F61" s="14"/>
    </row>
    <row r="62" spans="1:19" x14ac:dyDescent="0.3">
      <c r="C62" s="18"/>
      <c r="F62" s="14"/>
    </row>
    <row r="63" spans="1:19" x14ac:dyDescent="0.3">
      <c r="C63" s="18"/>
      <c r="F63" s="14"/>
    </row>
    <row r="64" spans="1:19" ht="21" x14ac:dyDescent="0.4">
      <c r="A64" s="85" t="s">
        <v>232</v>
      </c>
      <c r="C64" s="18"/>
      <c r="F64" s="14"/>
      <c r="G64" s="304" t="s">
        <v>168</v>
      </c>
      <c r="H64" s="304"/>
    </row>
    <row r="65" spans="1:19" x14ac:dyDescent="0.3">
      <c r="C65" s="18"/>
      <c r="E65" s="53" t="s">
        <v>157</v>
      </c>
      <c r="F65" s="53" t="s">
        <v>158</v>
      </c>
      <c r="G65" s="99" t="s">
        <v>169</v>
      </c>
      <c r="H65" s="99" t="s">
        <v>170</v>
      </c>
      <c r="I65" s="97" t="s">
        <v>171</v>
      </c>
      <c r="J65" s="98" t="s">
        <v>172</v>
      </c>
      <c r="S65" s="4" t="s">
        <v>156</v>
      </c>
    </row>
    <row r="66" spans="1:19" x14ac:dyDescent="0.3">
      <c r="A66" s="112">
        <v>1</v>
      </c>
      <c r="B66" s="113">
        <v>0.25</v>
      </c>
      <c r="C66" s="114" t="s">
        <v>0</v>
      </c>
      <c r="D66" s="112"/>
      <c r="E66" s="206" t="s">
        <v>429</v>
      </c>
      <c r="F66" s="115" t="s">
        <v>150</v>
      </c>
      <c r="G66" s="206">
        <v>25</v>
      </c>
      <c r="H66" s="206">
        <v>18</v>
      </c>
      <c r="I66" s="206" t="s">
        <v>429</v>
      </c>
      <c r="J66" s="68">
        <f>G66-H66</f>
        <v>7</v>
      </c>
      <c r="S66" s="204" t="s">
        <v>429</v>
      </c>
    </row>
    <row r="67" spans="1:19" x14ac:dyDescent="0.3">
      <c r="A67" s="112">
        <v>2</v>
      </c>
      <c r="B67" s="112"/>
      <c r="C67" s="114" t="s">
        <v>1</v>
      </c>
      <c r="D67" s="112"/>
      <c r="E67" s="206" t="s">
        <v>137</v>
      </c>
      <c r="F67" s="115" t="s">
        <v>148</v>
      </c>
      <c r="G67" s="206">
        <v>25</v>
      </c>
      <c r="H67" s="206">
        <v>14</v>
      </c>
      <c r="I67" s="115" t="s">
        <v>148</v>
      </c>
      <c r="J67" s="68">
        <f t="shared" ref="J67:J81" si="4">G67-H67</f>
        <v>11</v>
      </c>
      <c r="S67" s="204" t="s">
        <v>147</v>
      </c>
    </row>
    <row r="68" spans="1:19" x14ac:dyDescent="0.3">
      <c r="A68" s="104">
        <v>3</v>
      </c>
      <c r="B68" s="116">
        <v>0.27083333333333331</v>
      </c>
      <c r="C68" s="117" t="s">
        <v>0</v>
      </c>
      <c r="D68" s="110"/>
      <c r="E68" s="208" t="s">
        <v>147</v>
      </c>
      <c r="F68" s="118" t="s">
        <v>225</v>
      </c>
      <c r="G68" s="210">
        <v>25</v>
      </c>
      <c r="H68" s="210">
        <v>13</v>
      </c>
      <c r="I68" s="118" t="s">
        <v>225</v>
      </c>
      <c r="J68" s="68">
        <f t="shared" si="4"/>
        <v>12</v>
      </c>
      <c r="S68" s="204" t="s">
        <v>417</v>
      </c>
    </row>
    <row r="69" spans="1:19" x14ac:dyDescent="0.3">
      <c r="A69" s="104">
        <v>4</v>
      </c>
      <c r="B69" s="104"/>
      <c r="C69" s="117" t="s">
        <v>1</v>
      </c>
      <c r="D69" s="110"/>
      <c r="E69" s="208" t="s">
        <v>149</v>
      </c>
      <c r="F69" s="118" t="s">
        <v>429</v>
      </c>
      <c r="G69" s="210">
        <v>25</v>
      </c>
      <c r="H69" s="210">
        <v>10</v>
      </c>
      <c r="I69" s="208" t="s">
        <v>149</v>
      </c>
      <c r="J69" s="68">
        <f t="shared" si="4"/>
        <v>15</v>
      </c>
      <c r="S69" s="204" t="s">
        <v>137</v>
      </c>
    </row>
    <row r="70" spans="1:19" x14ac:dyDescent="0.3">
      <c r="A70" s="112">
        <v>5</v>
      </c>
      <c r="B70" s="113">
        <v>0.29166666666666669</v>
      </c>
      <c r="C70" s="114" t="s">
        <v>0</v>
      </c>
      <c r="D70" s="112"/>
      <c r="E70" s="206" t="s">
        <v>148</v>
      </c>
      <c r="F70" s="115" t="s">
        <v>417</v>
      </c>
      <c r="G70" s="206">
        <v>25</v>
      </c>
      <c r="H70" s="206">
        <v>23</v>
      </c>
      <c r="I70" s="115" t="s">
        <v>148</v>
      </c>
      <c r="J70" s="68">
        <f t="shared" si="4"/>
        <v>2</v>
      </c>
      <c r="S70" s="78" t="s">
        <v>150</v>
      </c>
    </row>
    <row r="71" spans="1:19" x14ac:dyDescent="0.3">
      <c r="A71" s="112">
        <v>6</v>
      </c>
      <c r="B71" s="112"/>
      <c r="C71" s="114" t="s">
        <v>1</v>
      </c>
      <c r="D71" s="112"/>
      <c r="E71" s="206" t="s">
        <v>150</v>
      </c>
      <c r="F71" s="115" t="s">
        <v>147</v>
      </c>
      <c r="G71" s="206">
        <v>25</v>
      </c>
      <c r="H71" s="206">
        <v>22</v>
      </c>
      <c r="I71" s="206" t="s">
        <v>150</v>
      </c>
      <c r="J71" s="68">
        <f t="shared" si="4"/>
        <v>3</v>
      </c>
      <c r="S71" s="78" t="s">
        <v>149</v>
      </c>
    </row>
    <row r="72" spans="1:19" x14ac:dyDescent="0.3">
      <c r="A72" s="104">
        <v>7</v>
      </c>
      <c r="B72" s="116">
        <v>0.3125</v>
      </c>
      <c r="C72" s="117" t="s">
        <v>0</v>
      </c>
      <c r="D72" s="110"/>
      <c r="E72" s="208" t="s">
        <v>225</v>
      </c>
      <c r="F72" s="118" t="s">
        <v>137</v>
      </c>
      <c r="G72" s="210">
        <v>25</v>
      </c>
      <c r="H72" s="208">
        <v>23</v>
      </c>
      <c r="I72" s="118" t="s">
        <v>225</v>
      </c>
      <c r="J72" s="68">
        <f t="shared" si="4"/>
        <v>2</v>
      </c>
      <c r="S72" s="78" t="s">
        <v>225</v>
      </c>
    </row>
    <row r="73" spans="1:19" x14ac:dyDescent="0.3">
      <c r="A73" s="104">
        <v>8</v>
      </c>
      <c r="B73" s="104"/>
      <c r="C73" s="117" t="s">
        <v>1</v>
      </c>
      <c r="D73" s="110"/>
      <c r="E73" s="208" t="s">
        <v>149</v>
      </c>
      <c r="F73" s="118" t="s">
        <v>150</v>
      </c>
      <c r="G73" s="210">
        <v>25</v>
      </c>
      <c r="H73" s="208">
        <v>15</v>
      </c>
      <c r="I73" s="208" t="s">
        <v>149</v>
      </c>
      <c r="J73" s="68">
        <f t="shared" si="4"/>
        <v>10</v>
      </c>
      <c r="S73" s="78" t="s">
        <v>148</v>
      </c>
    </row>
    <row r="74" spans="1:19" x14ac:dyDescent="0.3">
      <c r="A74" s="112">
        <v>9</v>
      </c>
      <c r="B74" s="113">
        <v>0.33333333333333331</v>
      </c>
      <c r="C74" s="114" t="s">
        <v>0</v>
      </c>
      <c r="D74" s="112"/>
      <c r="E74" s="206" t="s">
        <v>429</v>
      </c>
      <c r="F74" s="115" t="s">
        <v>148</v>
      </c>
      <c r="G74" s="206">
        <v>25</v>
      </c>
      <c r="H74" s="206">
        <v>20</v>
      </c>
      <c r="I74" s="115" t="s">
        <v>148</v>
      </c>
      <c r="J74" s="68">
        <f t="shared" si="4"/>
        <v>5</v>
      </c>
    </row>
    <row r="75" spans="1:19" x14ac:dyDescent="0.3">
      <c r="A75" s="112">
        <v>10</v>
      </c>
      <c r="B75" s="112"/>
      <c r="C75" s="114" t="s">
        <v>1</v>
      </c>
      <c r="D75" s="112"/>
      <c r="E75" s="206" t="s">
        <v>417</v>
      </c>
      <c r="F75" s="115" t="s">
        <v>137</v>
      </c>
      <c r="G75" s="206">
        <v>25</v>
      </c>
      <c r="H75" s="206">
        <v>18</v>
      </c>
      <c r="I75" s="206" t="s">
        <v>417</v>
      </c>
      <c r="J75" s="68">
        <f t="shared" si="4"/>
        <v>7</v>
      </c>
    </row>
    <row r="76" spans="1:19" x14ac:dyDescent="0.3">
      <c r="A76" s="104">
        <v>11</v>
      </c>
      <c r="B76" s="116">
        <v>0.35416666666666669</v>
      </c>
      <c r="C76" s="117" t="s">
        <v>0</v>
      </c>
      <c r="D76" s="110"/>
      <c r="E76" s="208" t="s">
        <v>147</v>
      </c>
      <c r="F76" s="118" t="s">
        <v>149</v>
      </c>
      <c r="G76" s="210">
        <v>25</v>
      </c>
      <c r="H76" s="208">
        <v>12</v>
      </c>
      <c r="I76" s="208" t="s">
        <v>149</v>
      </c>
      <c r="J76" s="68">
        <f t="shared" si="4"/>
        <v>13</v>
      </c>
    </row>
    <row r="77" spans="1:19" x14ac:dyDescent="0.3">
      <c r="A77" s="104">
        <v>12</v>
      </c>
      <c r="B77" s="104"/>
      <c r="C77" s="117" t="s">
        <v>1</v>
      </c>
      <c r="D77" s="110"/>
      <c r="E77" s="208" t="s">
        <v>417</v>
      </c>
      <c r="F77" s="118" t="s">
        <v>225</v>
      </c>
      <c r="G77" s="210">
        <v>25</v>
      </c>
      <c r="H77" s="208">
        <v>12</v>
      </c>
      <c r="I77" s="208" t="s">
        <v>417</v>
      </c>
      <c r="J77" s="68">
        <f t="shared" si="4"/>
        <v>13</v>
      </c>
    </row>
    <row r="78" spans="1:19" x14ac:dyDescent="0.3">
      <c r="A78" s="112">
        <v>13</v>
      </c>
      <c r="B78" s="113">
        <v>0.375</v>
      </c>
      <c r="C78" s="114" t="s">
        <v>0</v>
      </c>
      <c r="D78" s="112"/>
      <c r="E78" s="206" t="s">
        <v>150</v>
      </c>
      <c r="F78" s="115" t="s">
        <v>137</v>
      </c>
      <c r="G78" s="206">
        <v>25</v>
      </c>
      <c r="H78" s="206">
        <v>19</v>
      </c>
      <c r="I78" s="206" t="s">
        <v>150</v>
      </c>
      <c r="J78" s="68">
        <f t="shared" si="4"/>
        <v>6</v>
      </c>
    </row>
    <row r="79" spans="1:19" x14ac:dyDescent="0.3">
      <c r="A79" s="112">
        <v>14</v>
      </c>
      <c r="B79" s="112"/>
      <c r="C79" s="114" t="s">
        <v>1</v>
      </c>
      <c r="D79" s="112"/>
      <c r="E79" s="206" t="s">
        <v>148</v>
      </c>
      <c r="F79" s="115" t="s">
        <v>225</v>
      </c>
      <c r="G79" s="206">
        <v>25</v>
      </c>
      <c r="H79" s="206">
        <v>22</v>
      </c>
      <c r="I79" s="115" t="s">
        <v>148</v>
      </c>
      <c r="J79" s="68">
        <f t="shared" si="4"/>
        <v>3</v>
      </c>
    </row>
    <row r="80" spans="1:19" x14ac:dyDescent="0.3">
      <c r="A80" s="104">
        <v>15</v>
      </c>
      <c r="B80" s="116">
        <v>0.39583333333333331</v>
      </c>
      <c r="C80" s="117" t="s">
        <v>0</v>
      </c>
      <c r="D80" s="110"/>
      <c r="E80" s="208" t="s">
        <v>149</v>
      </c>
      <c r="F80" s="118" t="s">
        <v>417</v>
      </c>
      <c r="G80" s="210">
        <v>25</v>
      </c>
      <c r="H80" s="208">
        <v>12</v>
      </c>
      <c r="I80" s="208" t="s">
        <v>149</v>
      </c>
      <c r="J80" s="68">
        <f t="shared" si="4"/>
        <v>13</v>
      </c>
    </row>
    <row r="81" spans="1:10" x14ac:dyDescent="0.3">
      <c r="A81" s="104">
        <v>16</v>
      </c>
      <c r="B81" s="104"/>
      <c r="C81" s="117" t="s">
        <v>1</v>
      </c>
      <c r="D81" s="110"/>
      <c r="E81" s="208" t="s">
        <v>429</v>
      </c>
      <c r="F81" s="118" t="s">
        <v>147</v>
      </c>
      <c r="G81" s="210">
        <v>25</v>
      </c>
      <c r="H81" s="208">
        <v>16</v>
      </c>
      <c r="I81" s="208" t="s">
        <v>429</v>
      </c>
      <c r="J81" s="68">
        <f t="shared" si="4"/>
        <v>9</v>
      </c>
    </row>
    <row r="82" spans="1:10" x14ac:dyDescent="0.3">
      <c r="C82" s="18"/>
      <c r="F82" s="14"/>
    </row>
    <row r="83" spans="1:10" x14ac:dyDescent="0.3">
      <c r="C83" s="18"/>
    </row>
    <row r="84" spans="1:10" x14ac:dyDescent="0.3">
      <c r="C84" s="18"/>
    </row>
    <row r="85" spans="1:10" x14ac:dyDescent="0.3">
      <c r="C85" s="18"/>
    </row>
    <row r="86" spans="1:10" x14ac:dyDescent="0.3">
      <c r="C86" s="18"/>
    </row>
    <row r="87" spans="1:10" x14ac:dyDescent="0.3">
      <c r="C87" s="18"/>
    </row>
    <row r="88" spans="1:10" x14ac:dyDescent="0.3">
      <c r="C88" s="18"/>
    </row>
  </sheetData>
  <sortState xmlns:xlrd2="http://schemas.microsoft.com/office/spreadsheetml/2017/richdata2" ref="M27:O34">
    <sortCondition descending="1" ref="N27:N34"/>
  </sortState>
  <mergeCells count="4">
    <mergeCell ref="G1:H1"/>
    <mergeCell ref="G22:H22"/>
    <mergeCell ref="G64:H64"/>
    <mergeCell ref="G43:H43"/>
  </mergeCells>
  <pageMargins left="0.2" right="0.2" top="0.75" bottom="0.75" header="0.3" footer="0.3"/>
  <pageSetup scale="120" orientation="landscape" r:id="rId1"/>
  <rowBreaks count="3" manualBreakCount="3">
    <brk id="19" max="16383" man="1"/>
    <brk id="41" max="16383" man="1"/>
    <brk id="6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V72"/>
  <sheetViews>
    <sheetView tabSelected="1" workbookViewId="0">
      <selection activeCell="S70" sqref="P70:S70"/>
    </sheetView>
  </sheetViews>
  <sheetFormatPr defaultRowHeight="14.4" x14ac:dyDescent="0.3"/>
  <cols>
    <col min="1" max="1" width="5.5546875" customWidth="1"/>
    <col min="2" max="2" width="16.88671875" customWidth="1"/>
    <col min="3" max="3" width="3.5546875" customWidth="1"/>
    <col min="4" max="4" width="16.88671875" customWidth="1"/>
    <col min="5" max="5" width="3.5546875" customWidth="1"/>
    <col min="6" max="6" width="16.88671875" customWidth="1"/>
    <col min="7" max="7" width="3.5546875" customWidth="1"/>
    <col min="8" max="8" width="16.88671875" customWidth="1"/>
    <col min="9" max="9" width="3.5546875" customWidth="1"/>
    <col min="10" max="10" width="15.5546875" customWidth="1"/>
    <col min="11" max="11" width="3.5546875" customWidth="1"/>
    <col min="12" max="12" width="15.5546875" customWidth="1"/>
    <col min="13" max="13" width="3.5546875" customWidth="1"/>
    <col min="14" max="14" width="15.5546875" customWidth="1"/>
    <col min="15" max="15" width="3.5546875" customWidth="1"/>
    <col min="16" max="16" width="10.109375" style="59" customWidth="1"/>
    <col min="17" max="17" width="15.5546875" customWidth="1"/>
    <col min="18" max="18" width="3.5546875" customWidth="1"/>
    <col min="19" max="19" width="15.5546875" customWidth="1"/>
    <col min="20" max="20" width="3.5546875" customWidth="1"/>
    <col min="21" max="21" width="15.5546875" customWidth="1"/>
  </cols>
  <sheetData>
    <row r="1" spans="1:21" ht="24.75" customHeight="1" x14ac:dyDescent="0.45">
      <c r="B1" s="51" t="s">
        <v>47</v>
      </c>
      <c r="J1" s="254" t="s">
        <v>479</v>
      </c>
      <c r="K1" s="254"/>
      <c r="L1" s="254"/>
      <c r="M1" s="254"/>
      <c r="N1" s="254"/>
      <c r="O1" s="287"/>
      <c r="P1" s="94" t="s">
        <v>165</v>
      </c>
      <c r="Q1" s="95" t="s">
        <v>166</v>
      </c>
      <c r="R1" s="95"/>
      <c r="S1" s="95" t="s">
        <v>167</v>
      </c>
    </row>
    <row r="2" spans="1:21" ht="4.6500000000000004" customHeight="1" x14ac:dyDescent="0.3"/>
    <row r="3" spans="1:21" ht="4.6500000000000004" customHeight="1" x14ac:dyDescent="0.3"/>
    <row r="4" spans="1:21" ht="13.65" customHeight="1" x14ac:dyDescent="0.3">
      <c r="A4" s="96"/>
      <c r="B4" s="96">
        <v>0.72916666666666663</v>
      </c>
      <c r="C4" s="96"/>
      <c r="D4" s="96">
        <v>0.75</v>
      </c>
      <c r="E4" s="96"/>
      <c r="F4" s="96">
        <v>0.77083333333333304</v>
      </c>
      <c r="G4" s="96"/>
      <c r="H4" s="96">
        <v>0.79166666666666696</v>
      </c>
      <c r="I4" s="96"/>
      <c r="J4" s="96">
        <v>0.8125</v>
      </c>
      <c r="K4" s="96"/>
      <c r="L4" s="96">
        <v>0.83333333333333404</v>
      </c>
      <c r="M4" s="96"/>
      <c r="N4" s="96">
        <v>0.85416666666666696</v>
      </c>
      <c r="O4" s="96"/>
      <c r="P4" s="96">
        <v>0.875000000000001</v>
      </c>
      <c r="Q4" s="96">
        <v>0.89583333333333404</v>
      </c>
      <c r="R4" s="96"/>
      <c r="S4" s="96">
        <v>0.91666666666666696</v>
      </c>
      <c r="T4" s="52"/>
      <c r="U4" s="52"/>
    </row>
    <row r="5" spans="1:21" ht="13.65" customHeight="1" x14ac:dyDescent="0.3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26"/>
      <c r="L5" s="26"/>
      <c r="M5" s="26"/>
      <c r="N5" s="26"/>
      <c r="O5" s="26"/>
      <c r="P5" s="305" t="s">
        <v>164</v>
      </c>
      <c r="Q5" s="26"/>
      <c r="R5" s="26"/>
      <c r="S5" s="42"/>
      <c r="T5" s="26"/>
      <c r="U5" s="26"/>
    </row>
    <row r="6" spans="1:21" ht="13.65" customHeight="1" thickBot="1" x14ac:dyDescent="0.35">
      <c r="A6" s="121"/>
      <c r="B6" s="121"/>
      <c r="C6" s="121"/>
      <c r="D6" s="121"/>
      <c r="E6" s="29">
        <v>1</v>
      </c>
      <c r="F6" s="28" t="s">
        <v>141</v>
      </c>
      <c r="G6" s="122"/>
      <c r="H6" s="121"/>
      <c r="I6" s="121"/>
      <c r="J6" s="121"/>
      <c r="K6" s="121"/>
      <c r="L6" s="121"/>
      <c r="M6" s="121"/>
      <c r="N6" s="121"/>
      <c r="O6" s="121"/>
      <c r="P6" s="306"/>
      <c r="Q6" s="26"/>
      <c r="R6" s="26"/>
      <c r="S6" s="42"/>
      <c r="T6" s="26"/>
      <c r="U6" s="26"/>
    </row>
    <row r="7" spans="1:21" ht="13.65" customHeight="1" thickBot="1" x14ac:dyDescent="0.35">
      <c r="A7" s="121"/>
      <c r="B7" s="121"/>
      <c r="C7" s="121"/>
      <c r="D7" s="121"/>
      <c r="E7" s="123"/>
      <c r="F7" s="124">
        <v>1</v>
      </c>
      <c r="G7" s="125"/>
      <c r="H7" s="50"/>
      <c r="I7" s="126"/>
      <c r="J7" s="28" t="s">
        <v>141</v>
      </c>
      <c r="K7" s="180"/>
      <c r="L7" s="121"/>
      <c r="M7" s="29"/>
      <c r="N7" s="29"/>
      <c r="O7" s="30"/>
      <c r="P7" s="306"/>
      <c r="Q7" s="29"/>
      <c r="R7" s="29"/>
      <c r="S7" s="29"/>
      <c r="T7" s="30"/>
      <c r="U7" s="29"/>
    </row>
    <row r="8" spans="1:21" ht="13.65" customHeight="1" thickBot="1" x14ac:dyDescent="0.35">
      <c r="A8" s="121"/>
      <c r="B8" s="121"/>
      <c r="C8" s="121"/>
      <c r="D8" s="121"/>
      <c r="E8" s="29">
        <v>32</v>
      </c>
      <c r="F8" s="28" t="s">
        <v>140</v>
      </c>
      <c r="G8" s="127"/>
      <c r="H8" s="121"/>
      <c r="I8" s="121"/>
      <c r="J8" s="31"/>
      <c r="K8" s="36"/>
      <c r="L8" s="121"/>
      <c r="M8" s="29"/>
      <c r="N8" s="29"/>
      <c r="O8" s="30"/>
      <c r="P8" s="306"/>
      <c r="Q8" s="29"/>
      <c r="R8" s="29"/>
      <c r="S8" s="29"/>
      <c r="T8" s="30"/>
      <c r="U8" s="29"/>
    </row>
    <row r="9" spans="1:21" ht="13.65" customHeight="1" thickBot="1" x14ac:dyDescent="0.35">
      <c r="A9" s="29"/>
      <c r="B9" s="29"/>
      <c r="C9" s="29"/>
      <c r="D9" s="121"/>
      <c r="E9" s="121"/>
      <c r="F9" s="121" t="s">
        <v>0</v>
      </c>
      <c r="G9" s="121"/>
      <c r="H9" s="121"/>
      <c r="I9" s="121"/>
      <c r="J9" s="40">
        <v>17</v>
      </c>
      <c r="K9" s="121"/>
      <c r="L9" s="50"/>
      <c r="M9" s="126"/>
      <c r="N9" s="28" t="s">
        <v>141</v>
      </c>
      <c r="O9" s="180"/>
      <c r="P9" s="90"/>
      <c r="Q9" s="29"/>
      <c r="R9" s="29"/>
      <c r="S9" s="29"/>
      <c r="T9" s="30"/>
      <c r="U9" s="29"/>
    </row>
    <row r="10" spans="1:21" ht="13.65" customHeight="1" thickBot="1" x14ac:dyDescent="0.35">
      <c r="A10" s="29">
        <v>16</v>
      </c>
      <c r="B10" s="28" t="s">
        <v>131</v>
      </c>
      <c r="C10" s="122"/>
      <c r="D10" s="121"/>
      <c r="E10" s="121"/>
      <c r="F10" s="121"/>
      <c r="G10" s="121"/>
      <c r="H10" s="121"/>
      <c r="I10" s="121"/>
      <c r="J10" s="34"/>
      <c r="K10" s="35"/>
      <c r="L10" s="121"/>
      <c r="M10" s="29"/>
      <c r="N10" s="29"/>
      <c r="O10" s="32"/>
      <c r="P10" s="91"/>
      <c r="Q10" s="29"/>
      <c r="R10" s="29"/>
      <c r="S10" s="29"/>
      <c r="T10" s="37"/>
      <c r="U10" s="29"/>
    </row>
    <row r="11" spans="1:21" ht="13.65" customHeight="1" thickBot="1" x14ac:dyDescent="0.35">
      <c r="A11" s="123"/>
      <c r="B11" s="124">
        <v>2</v>
      </c>
      <c r="C11" s="125"/>
      <c r="D11" s="50"/>
      <c r="E11" s="126"/>
      <c r="F11" s="126"/>
      <c r="G11" s="126"/>
      <c r="H11" s="126"/>
      <c r="I11" s="126"/>
      <c r="J11" s="28" t="s">
        <v>131</v>
      </c>
      <c r="K11" s="179"/>
      <c r="L11" s="121"/>
      <c r="M11" s="29"/>
      <c r="N11" s="29"/>
      <c r="O11" s="33"/>
      <c r="P11" s="90"/>
      <c r="Q11" s="29"/>
      <c r="R11" s="29"/>
      <c r="S11" s="29"/>
      <c r="T11" s="37"/>
      <c r="U11" s="29"/>
    </row>
    <row r="12" spans="1:21" ht="13.65" customHeight="1" thickBot="1" x14ac:dyDescent="0.35">
      <c r="A12" s="29">
        <v>17</v>
      </c>
      <c r="B12" s="28" t="s">
        <v>150</v>
      </c>
      <c r="C12" s="127"/>
      <c r="D12" s="34"/>
      <c r="E12" s="34"/>
      <c r="F12" s="121"/>
      <c r="G12" s="121"/>
      <c r="H12" s="121"/>
      <c r="I12" s="121"/>
      <c r="J12" s="121" t="s">
        <v>0</v>
      </c>
      <c r="K12" s="121"/>
      <c r="L12" s="121"/>
      <c r="M12" s="29"/>
      <c r="N12" s="121"/>
      <c r="O12" s="33"/>
      <c r="P12" s="90"/>
      <c r="Q12" s="29"/>
      <c r="R12" s="121"/>
      <c r="S12" s="121"/>
      <c r="T12" s="121"/>
      <c r="U12" s="29"/>
    </row>
    <row r="13" spans="1:21" ht="13.65" customHeight="1" thickBot="1" x14ac:dyDescent="0.35">
      <c r="A13" s="29"/>
      <c r="B13" s="48" t="s">
        <v>3</v>
      </c>
      <c r="C13" s="29"/>
      <c r="D13" s="34"/>
      <c r="E13" s="34"/>
      <c r="F13" s="121"/>
      <c r="G13" s="121"/>
      <c r="H13" s="121"/>
      <c r="I13" s="121"/>
      <c r="J13" s="121"/>
      <c r="K13" s="121"/>
      <c r="L13" s="121"/>
      <c r="M13" s="29"/>
      <c r="N13" s="41">
        <v>25</v>
      </c>
      <c r="O13" s="33"/>
      <c r="P13" s="90"/>
      <c r="Q13" s="28" t="s">
        <v>136</v>
      </c>
      <c r="R13" s="180"/>
      <c r="S13" s="121"/>
      <c r="T13" s="121"/>
      <c r="U13" s="29"/>
    </row>
    <row r="14" spans="1:21" ht="13.65" customHeight="1" thickBot="1" x14ac:dyDescent="0.35">
      <c r="A14" s="121"/>
      <c r="B14" s="121"/>
      <c r="C14" s="121"/>
      <c r="D14" s="34"/>
      <c r="E14" s="34"/>
      <c r="F14" s="121"/>
      <c r="G14" s="29">
        <v>8</v>
      </c>
      <c r="H14" s="28" t="s">
        <v>136</v>
      </c>
      <c r="I14" s="122"/>
      <c r="J14" s="121"/>
      <c r="K14" s="121"/>
      <c r="L14" s="121"/>
      <c r="M14" s="29"/>
      <c r="N14" s="121"/>
      <c r="O14" s="33"/>
      <c r="P14" s="90"/>
      <c r="Q14" s="29"/>
      <c r="R14" s="129"/>
      <c r="S14" s="121"/>
      <c r="T14" s="121"/>
      <c r="U14" s="29"/>
    </row>
    <row r="15" spans="1:21" ht="13.65" customHeight="1" thickBot="1" x14ac:dyDescent="0.35">
      <c r="A15" s="121"/>
      <c r="B15" s="121"/>
      <c r="C15" s="121"/>
      <c r="D15" s="121"/>
      <c r="E15" s="121"/>
      <c r="F15" s="121"/>
      <c r="G15" s="123"/>
      <c r="H15" s="124">
        <v>3</v>
      </c>
      <c r="I15" s="125"/>
      <c r="J15" s="50"/>
      <c r="K15" s="126"/>
      <c r="L15" s="28" t="s">
        <v>136</v>
      </c>
      <c r="M15" s="180"/>
      <c r="N15" s="121"/>
      <c r="O15" s="128"/>
      <c r="P15" s="92"/>
      <c r="Q15" s="121"/>
      <c r="R15" s="128"/>
      <c r="S15" s="29"/>
      <c r="T15" s="121"/>
      <c r="U15" s="29"/>
    </row>
    <row r="16" spans="1:21" ht="13.65" customHeight="1" thickBot="1" x14ac:dyDescent="0.35">
      <c r="A16" s="121"/>
      <c r="B16" s="121"/>
      <c r="C16" s="121"/>
      <c r="D16" s="121"/>
      <c r="E16" s="121"/>
      <c r="F16" s="121"/>
      <c r="G16" s="29">
        <v>25</v>
      </c>
      <c r="H16" s="28" t="s">
        <v>217</v>
      </c>
      <c r="I16" s="127"/>
      <c r="J16" s="121"/>
      <c r="K16" s="121"/>
      <c r="L16" s="31"/>
      <c r="M16" s="32"/>
      <c r="N16" s="29"/>
      <c r="O16" s="33"/>
      <c r="P16" s="90"/>
      <c r="Q16" s="29"/>
      <c r="R16" s="33"/>
      <c r="S16" s="29"/>
      <c r="T16" s="121"/>
      <c r="U16" s="29"/>
    </row>
    <row r="17" spans="1:21" ht="13.65" customHeight="1" thickBot="1" x14ac:dyDescent="0.35">
      <c r="A17" s="29"/>
      <c r="B17" s="29"/>
      <c r="C17" s="29"/>
      <c r="D17" s="121"/>
      <c r="E17" s="121"/>
      <c r="F17" s="121"/>
      <c r="G17" s="121"/>
      <c r="H17" s="121" t="s">
        <v>3</v>
      </c>
      <c r="I17" s="121"/>
      <c r="J17" s="121"/>
      <c r="K17" s="121"/>
      <c r="L17" s="41">
        <v>18</v>
      </c>
      <c r="M17" s="33"/>
      <c r="N17" s="28" t="s">
        <v>136</v>
      </c>
      <c r="O17" s="179"/>
      <c r="P17" s="93"/>
      <c r="Q17" s="29"/>
      <c r="R17" s="33"/>
      <c r="S17" s="29"/>
      <c r="T17" s="121"/>
      <c r="U17" s="29"/>
    </row>
    <row r="18" spans="1:21" ht="13.65" customHeight="1" thickBot="1" x14ac:dyDescent="0.35">
      <c r="A18" s="121"/>
      <c r="B18" s="121"/>
      <c r="C18" s="29">
        <v>9</v>
      </c>
      <c r="D18" s="28" t="s">
        <v>237</v>
      </c>
      <c r="E18" s="122"/>
      <c r="F18" s="121"/>
      <c r="G18" s="121"/>
      <c r="H18" s="121"/>
      <c r="I18" s="121"/>
      <c r="J18" s="121"/>
      <c r="K18" s="121"/>
      <c r="L18" s="34"/>
      <c r="M18" s="35"/>
      <c r="N18" s="29" t="s">
        <v>0</v>
      </c>
      <c r="O18" s="30"/>
      <c r="P18" s="89"/>
      <c r="Q18" s="29"/>
      <c r="R18" s="33"/>
      <c r="S18" s="29"/>
      <c r="T18" s="121"/>
      <c r="U18" s="29"/>
    </row>
    <row r="19" spans="1:21" ht="13.65" customHeight="1" thickBot="1" x14ac:dyDescent="0.35">
      <c r="A19" s="121"/>
      <c r="B19" s="121"/>
      <c r="C19" s="123"/>
      <c r="D19" s="124">
        <v>4</v>
      </c>
      <c r="E19" s="125"/>
      <c r="F19" s="50"/>
      <c r="G19" s="126"/>
      <c r="H19" s="126"/>
      <c r="I19" s="126"/>
      <c r="J19" s="126"/>
      <c r="K19" s="126"/>
      <c r="L19" s="28" t="s">
        <v>237</v>
      </c>
      <c r="M19" s="179"/>
      <c r="N19" s="29"/>
      <c r="O19" s="30"/>
      <c r="P19" s="89"/>
      <c r="Q19" s="121"/>
      <c r="R19" s="33"/>
      <c r="S19" s="29"/>
      <c r="T19" s="121"/>
      <c r="U19" s="29"/>
    </row>
    <row r="20" spans="1:21" ht="13.65" customHeight="1" thickBot="1" x14ac:dyDescent="0.35">
      <c r="A20" s="121"/>
      <c r="B20" s="121"/>
      <c r="C20" s="29">
        <v>24</v>
      </c>
      <c r="D20" s="28" t="s">
        <v>225</v>
      </c>
      <c r="E20" s="127"/>
      <c r="F20" s="121"/>
      <c r="G20" s="121"/>
      <c r="H20" s="121"/>
      <c r="I20" s="121"/>
      <c r="J20" s="121"/>
      <c r="K20" s="121"/>
      <c r="L20" s="38" t="s">
        <v>3</v>
      </c>
      <c r="M20" s="38"/>
      <c r="N20" s="41"/>
      <c r="O20" s="30"/>
      <c r="P20" s="89"/>
      <c r="Q20" s="121"/>
      <c r="R20" s="33"/>
      <c r="S20" s="29"/>
      <c r="T20" s="121"/>
      <c r="U20" s="29"/>
    </row>
    <row r="21" spans="1:21" ht="13.65" customHeight="1" thickBot="1" x14ac:dyDescent="0.35">
      <c r="A21" s="29"/>
      <c r="B21" s="48"/>
      <c r="C21" s="29"/>
      <c r="D21" s="34" t="s">
        <v>0</v>
      </c>
      <c r="E21" s="34"/>
      <c r="F21" s="121"/>
      <c r="G21" s="121"/>
      <c r="H21" s="121"/>
      <c r="I21" s="121"/>
      <c r="J21" s="121"/>
      <c r="K21" s="121"/>
      <c r="L21" s="121"/>
      <c r="M21" s="29"/>
      <c r="N21" s="41"/>
      <c r="O21" s="30"/>
      <c r="P21" s="89"/>
      <c r="Q21" s="41">
        <v>29</v>
      </c>
      <c r="R21" s="33"/>
      <c r="S21" s="28" t="s">
        <v>136</v>
      </c>
      <c r="T21" s="180"/>
      <c r="U21" s="29"/>
    </row>
    <row r="22" spans="1:21" ht="13.65" customHeight="1" thickBot="1" x14ac:dyDescent="0.35">
      <c r="A22" s="121"/>
      <c r="B22" s="121"/>
      <c r="C22" s="121"/>
      <c r="D22" s="121"/>
      <c r="E22" s="29">
        <v>4</v>
      </c>
      <c r="F22" s="28" t="s">
        <v>236</v>
      </c>
      <c r="G22" s="122"/>
      <c r="H22" s="34"/>
      <c r="I22" s="253"/>
      <c r="J22" s="121"/>
      <c r="K22" s="121"/>
      <c r="L22" s="121"/>
      <c r="M22" s="121"/>
      <c r="N22" s="41"/>
      <c r="O22" s="30"/>
      <c r="P22" s="89"/>
      <c r="Q22" s="121"/>
      <c r="R22" s="33"/>
      <c r="S22" s="29"/>
      <c r="T22" s="129"/>
      <c r="U22" s="26"/>
    </row>
    <row r="23" spans="1:21" ht="13.65" customHeight="1" thickBot="1" x14ac:dyDescent="0.35">
      <c r="A23" s="121"/>
      <c r="B23" s="121"/>
      <c r="C23" s="121"/>
      <c r="D23" s="121"/>
      <c r="E23" s="123"/>
      <c r="F23" s="124">
        <v>5</v>
      </c>
      <c r="G23" s="125"/>
      <c r="H23" s="50"/>
      <c r="I23" s="126"/>
      <c r="J23" s="28" t="s">
        <v>236</v>
      </c>
      <c r="K23" s="180"/>
      <c r="L23" s="121"/>
      <c r="M23" s="29"/>
      <c r="N23" s="29"/>
      <c r="O23" s="30"/>
      <c r="P23" s="89"/>
      <c r="Q23" s="121"/>
      <c r="R23" s="33"/>
      <c r="S23" s="121"/>
      <c r="T23" s="128"/>
      <c r="U23" s="29"/>
    </row>
    <row r="24" spans="1:21" ht="13.65" customHeight="1" thickBot="1" x14ac:dyDescent="0.35">
      <c r="A24" s="121"/>
      <c r="B24" s="121"/>
      <c r="C24" s="121"/>
      <c r="D24" s="121"/>
      <c r="E24" s="29">
        <v>29</v>
      </c>
      <c r="F24" s="28" t="s">
        <v>135</v>
      </c>
      <c r="G24" s="127"/>
      <c r="H24" s="34"/>
      <c r="I24" s="34"/>
      <c r="J24" s="31"/>
      <c r="K24" s="33"/>
      <c r="L24" s="121"/>
      <c r="M24" s="29"/>
      <c r="N24" s="29"/>
      <c r="O24" s="30"/>
      <c r="P24" s="89"/>
      <c r="Q24" s="29"/>
      <c r="R24" s="33"/>
      <c r="S24" s="29"/>
      <c r="T24" s="33"/>
      <c r="U24" s="29"/>
    </row>
    <row r="25" spans="1:21" ht="13.65" customHeight="1" thickBot="1" x14ac:dyDescent="0.35">
      <c r="A25" s="29"/>
      <c r="B25" s="29"/>
      <c r="C25" s="29"/>
      <c r="D25" s="121"/>
      <c r="E25" s="121"/>
      <c r="F25" s="121" t="s">
        <v>3</v>
      </c>
      <c r="G25" s="121"/>
      <c r="H25" s="121"/>
      <c r="I25" s="121"/>
      <c r="J25" s="41">
        <v>19</v>
      </c>
      <c r="K25" s="121"/>
      <c r="L25" s="50"/>
      <c r="M25" s="126"/>
      <c r="N25" s="28" t="s">
        <v>236</v>
      </c>
      <c r="O25" s="180"/>
      <c r="P25" s="90"/>
      <c r="Q25" s="29"/>
      <c r="R25" s="33"/>
      <c r="S25" s="29"/>
      <c r="T25" s="33"/>
      <c r="U25" s="29"/>
    </row>
    <row r="26" spans="1:21" ht="13.65" customHeight="1" thickBot="1" x14ac:dyDescent="0.35">
      <c r="A26" s="29">
        <v>13</v>
      </c>
      <c r="B26" s="28" t="s">
        <v>417</v>
      </c>
      <c r="C26" s="122"/>
      <c r="D26" s="121"/>
      <c r="E26" s="121"/>
      <c r="G26" s="121"/>
      <c r="H26" s="121"/>
      <c r="I26" s="121"/>
      <c r="J26" s="31"/>
      <c r="K26" s="33"/>
      <c r="L26" s="121"/>
      <c r="M26" s="29"/>
      <c r="N26" s="29"/>
      <c r="O26" s="36"/>
      <c r="P26" s="91"/>
      <c r="Q26" s="29"/>
      <c r="R26" s="33"/>
      <c r="S26" s="29"/>
      <c r="T26" s="33"/>
      <c r="U26" s="29"/>
    </row>
    <row r="27" spans="1:21" ht="13.65" customHeight="1" thickBot="1" x14ac:dyDescent="0.35">
      <c r="A27" s="123"/>
      <c r="B27" s="124">
        <v>6</v>
      </c>
      <c r="C27" s="125"/>
      <c r="D27" s="50"/>
      <c r="E27" s="126"/>
      <c r="F27" s="126"/>
      <c r="G27" s="126"/>
      <c r="H27" s="126"/>
      <c r="I27" s="126"/>
      <c r="J27" s="28"/>
      <c r="K27" s="179"/>
      <c r="L27" s="121"/>
      <c r="M27" s="47"/>
      <c r="N27" s="121"/>
      <c r="O27" s="128"/>
      <c r="P27" s="92"/>
      <c r="Q27" s="121"/>
      <c r="R27" s="128"/>
      <c r="S27" s="121"/>
      <c r="T27" s="33"/>
      <c r="U27" s="26"/>
    </row>
    <row r="28" spans="1:21" ht="13.65" customHeight="1" thickBot="1" x14ac:dyDescent="0.35">
      <c r="A28" s="29">
        <v>20</v>
      </c>
      <c r="B28" s="28" t="s">
        <v>429</v>
      </c>
      <c r="C28" s="127"/>
      <c r="D28" s="34"/>
      <c r="E28" s="34"/>
      <c r="F28" s="121"/>
      <c r="G28" s="121"/>
      <c r="H28" s="121"/>
      <c r="I28" s="121"/>
      <c r="J28" s="121" t="s">
        <v>3</v>
      </c>
      <c r="K28" s="121"/>
      <c r="L28" s="121"/>
      <c r="M28" s="121"/>
      <c r="N28" s="41"/>
      <c r="O28" s="128"/>
      <c r="P28" s="92"/>
      <c r="Q28" s="31"/>
      <c r="R28" s="35"/>
      <c r="S28" s="41"/>
      <c r="T28" s="33"/>
      <c r="U28" s="31"/>
    </row>
    <row r="29" spans="1:21" ht="13.65" customHeight="1" thickBot="1" x14ac:dyDescent="0.35">
      <c r="A29" s="29"/>
      <c r="B29" s="29" t="s">
        <v>0</v>
      </c>
      <c r="C29" s="29"/>
      <c r="D29" s="34"/>
      <c r="E29" s="34"/>
      <c r="F29" s="121"/>
      <c r="G29" s="121"/>
      <c r="H29" s="121"/>
      <c r="I29" s="121"/>
      <c r="J29" s="121"/>
      <c r="K29" s="121"/>
      <c r="L29" s="121"/>
      <c r="M29" s="121"/>
      <c r="N29" s="41">
        <v>26</v>
      </c>
      <c r="O29" s="33"/>
      <c r="P29" s="90"/>
      <c r="Q29" s="28" t="s">
        <v>236</v>
      </c>
      <c r="R29" s="179"/>
      <c r="S29" s="121"/>
      <c r="T29" s="36"/>
      <c r="U29" s="29"/>
    </row>
    <row r="30" spans="1:21" ht="13.65" customHeight="1" thickBot="1" x14ac:dyDescent="0.35">
      <c r="A30" s="121"/>
      <c r="B30" s="121"/>
      <c r="C30" s="121"/>
      <c r="D30" s="121"/>
      <c r="E30" s="34"/>
      <c r="F30" s="121"/>
      <c r="G30" s="29">
        <v>5</v>
      </c>
      <c r="H30" s="28" t="s">
        <v>149</v>
      </c>
      <c r="I30" s="122"/>
      <c r="J30" s="121"/>
      <c r="K30" s="121"/>
      <c r="L30" s="121"/>
      <c r="M30" s="121"/>
      <c r="N30" s="41"/>
      <c r="O30" s="33"/>
      <c r="P30" s="90"/>
      <c r="Q30" s="29" t="s">
        <v>0</v>
      </c>
      <c r="R30" s="29"/>
      <c r="S30" s="121"/>
      <c r="T30" s="36"/>
      <c r="U30" s="29"/>
    </row>
    <row r="31" spans="1:21" ht="13.65" customHeight="1" thickBot="1" x14ac:dyDescent="0.35">
      <c r="A31" s="121"/>
      <c r="B31" s="121"/>
      <c r="C31" s="121"/>
      <c r="D31" s="121"/>
      <c r="E31" s="121"/>
      <c r="F31" s="121"/>
      <c r="G31" s="123"/>
      <c r="H31" s="124">
        <v>7</v>
      </c>
      <c r="I31" s="125"/>
      <c r="J31" s="50"/>
      <c r="K31" s="126"/>
      <c r="L31" s="28" t="s">
        <v>235</v>
      </c>
      <c r="M31" s="180"/>
      <c r="N31" s="29"/>
      <c r="O31" s="33"/>
      <c r="P31" s="90"/>
      <c r="Q31" s="29"/>
      <c r="R31" s="29"/>
      <c r="S31" s="121"/>
      <c r="T31" s="33"/>
      <c r="U31" s="26"/>
    </row>
    <row r="32" spans="1:21" ht="13.65" customHeight="1" thickBot="1" x14ac:dyDescent="0.35">
      <c r="A32" s="121"/>
      <c r="B32" s="121"/>
      <c r="C32" s="121"/>
      <c r="D32" s="121"/>
      <c r="E32" s="121"/>
      <c r="F32" s="121"/>
      <c r="G32" s="29">
        <v>28</v>
      </c>
      <c r="H32" s="28" t="s">
        <v>235</v>
      </c>
      <c r="I32" s="127"/>
      <c r="J32" s="121"/>
      <c r="K32" s="121"/>
      <c r="L32" s="31"/>
      <c r="M32" s="33"/>
      <c r="N32" s="29"/>
      <c r="O32" s="33"/>
      <c r="P32" s="90"/>
      <c r="Q32" s="29"/>
      <c r="R32" s="29"/>
      <c r="S32" s="121"/>
      <c r="T32" s="33"/>
      <c r="U32" s="29"/>
    </row>
    <row r="33" spans="1:22" ht="13.65" customHeight="1" thickBot="1" x14ac:dyDescent="0.35">
      <c r="A33" s="121"/>
      <c r="B33" s="121"/>
      <c r="C33" s="121"/>
      <c r="D33" s="121"/>
      <c r="E33" s="121"/>
      <c r="F33" s="29"/>
      <c r="G33" s="29"/>
      <c r="H33" s="29" t="s">
        <v>0</v>
      </c>
      <c r="I33" s="121"/>
      <c r="J33" s="121"/>
      <c r="K33" s="121"/>
      <c r="L33" s="41">
        <v>20</v>
      </c>
      <c r="M33" s="33"/>
      <c r="N33" s="28" t="s">
        <v>235</v>
      </c>
      <c r="O33" s="179"/>
      <c r="P33" s="93"/>
      <c r="Q33" s="29"/>
      <c r="R33" s="121"/>
      <c r="S33" s="121"/>
      <c r="T33" s="128"/>
      <c r="U33" s="26"/>
    </row>
    <row r="34" spans="1:22" ht="13.65" customHeight="1" thickBot="1" x14ac:dyDescent="0.35">
      <c r="A34" s="121"/>
      <c r="B34" s="121"/>
      <c r="C34" s="29">
        <v>12</v>
      </c>
      <c r="D34" s="28" t="s">
        <v>376</v>
      </c>
      <c r="E34" s="122"/>
      <c r="F34" s="121"/>
      <c r="G34" s="121"/>
      <c r="H34" s="121"/>
      <c r="I34" s="121"/>
      <c r="J34" s="121"/>
      <c r="K34" s="121"/>
      <c r="L34" s="31"/>
      <c r="M34" s="33"/>
      <c r="N34" s="29" t="s">
        <v>3</v>
      </c>
      <c r="O34" s="30"/>
      <c r="P34" s="89"/>
      <c r="Q34" s="121"/>
      <c r="R34" s="121"/>
      <c r="S34" s="121"/>
      <c r="T34" s="128"/>
      <c r="U34" s="26"/>
    </row>
    <row r="35" spans="1:22" ht="13.65" customHeight="1" thickBot="1" x14ac:dyDescent="0.35">
      <c r="A35" s="121"/>
      <c r="B35" s="121"/>
      <c r="C35" s="123"/>
      <c r="D35" s="124">
        <v>8</v>
      </c>
      <c r="E35" s="125"/>
      <c r="F35" s="50"/>
      <c r="G35" s="126"/>
      <c r="H35" s="126"/>
      <c r="I35" s="126"/>
      <c r="J35" s="126"/>
      <c r="K35" s="126"/>
      <c r="L35" s="28" t="s">
        <v>376</v>
      </c>
      <c r="M35" s="179"/>
      <c r="N35" s="29"/>
      <c r="O35" s="30"/>
      <c r="P35" s="89"/>
      <c r="Q35" s="121"/>
      <c r="R35" s="121"/>
      <c r="S35" s="121"/>
      <c r="T35" s="128"/>
      <c r="U35" s="26"/>
    </row>
    <row r="36" spans="1:22" ht="13.65" customHeight="1" thickBot="1" x14ac:dyDescent="0.35">
      <c r="A36" s="121"/>
      <c r="B36" s="121"/>
      <c r="C36" s="29">
        <v>21</v>
      </c>
      <c r="D36" s="28" t="s">
        <v>137</v>
      </c>
      <c r="E36" s="127"/>
      <c r="F36" s="121"/>
      <c r="G36" s="121"/>
      <c r="H36" s="121"/>
      <c r="I36" s="121"/>
      <c r="J36" s="121"/>
      <c r="K36" s="121"/>
      <c r="L36" s="121" t="s">
        <v>0</v>
      </c>
      <c r="M36" s="121"/>
      <c r="N36" s="29"/>
      <c r="O36" s="30"/>
      <c r="P36" s="89"/>
      <c r="Q36" s="121"/>
      <c r="R36" s="121"/>
      <c r="S36" s="121"/>
      <c r="T36" s="128"/>
      <c r="U36" s="26"/>
    </row>
    <row r="37" spans="1:22" ht="13.65" customHeight="1" x14ac:dyDescent="0.3">
      <c r="A37" s="29"/>
      <c r="B37" s="29"/>
      <c r="C37" s="29"/>
      <c r="D37" s="31" t="s">
        <v>3</v>
      </c>
      <c r="E37" s="30"/>
      <c r="F37" s="121"/>
      <c r="G37" s="121"/>
      <c r="H37" s="121"/>
      <c r="I37" s="121"/>
      <c r="J37" s="121"/>
      <c r="K37" s="121"/>
      <c r="L37" s="121"/>
      <c r="M37" s="121"/>
      <c r="N37" s="29"/>
      <c r="O37" s="30"/>
      <c r="P37" s="89"/>
      <c r="Q37" s="29"/>
      <c r="R37" s="121"/>
      <c r="S37" s="121"/>
      <c r="T37" s="128"/>
      <c r="U37" s="39"/>
      <c r="V37" s="66"/>
    </row>
    <row r="38" spans="1:22" ht="13.65" customHeight="1" thickBot="1" x14ac:dyDescent="0.35">
      <c r="A38" s="121"/>
      <c r="B38" s="121"/>
      <c r="C38" s="121"/>
      <c r="D38" s="121"/>
      <c r="E38" s="29">
        <v>2</v>
      </c>
      <c r="F38" s="28" t="s">
        <v>146</v>
      </c>
      <c r="G38" s="122"/>
      <c r="H38" s="121"/>
      <c r="I38" s="121"/>
      <c r="J38" s="121"/>
      <c r="K38" s="121"/>
      <c r="L38" s="121"/>
      <c r="M38" s="45"/>
      <c r="N38" s="121"/>
      <c r="O38" s="121"/>
      <c r="P38" s="88"/>
      <c r="Q38" s="121"/>
      <c r="R38" s="121"/>
      <c r="S38" s="41">
        <v>31</v>
      </c>
      <c r="T38" s="128"/>
      <c r="U38" s="28" t="s">
        <v>136</v>
      </c>
      <c r="V38" s="45"/>
    </row>
    <row r="39" spans="1:22" ht="13.65" customHeight="1" thickBot="1" x14ac:dyDescent="0.35">
      <c r="A39" s="121"/>
      <c r="B39" s="121"/>
      <c r="C39" s="121"/>
      <c r="D39" s="121"/>
      <c r="E39" s="29"/>
      <c r="F39" s="124">
        <v>9</v>
      </c>
      <c r="G39" s="125"/>
      <c r="H39" s="50"/>
      <c r="I39" s="126"/>
      <c r="J39" s="28" t="s">
        <v>146</v>
      </c>
      <c r="K39" s="180"/>
      <c r="L39" s="121"/>
      <c r="M39" s="47"/>
      <c r="N39" s="29"/>
      <c r="O39" s="30"/>
      <c r="P39" s="89"/>
      <c r="Q39" s="29"/>
      <c r="R39" s="29"/>
      <c r="S39" s="29"/>
      <c r="T39" s="33"/>
      <c r="U39" s="49"/>
      <c r="V39" s="66"/>
    </row>
    <row r="40" spans="1:22" ht="13.65" customHeight="1" thickBot="1" x14ac:dyDescent="0.35">
      <c r="A40" s="121"/>
      <c r="B40" s="121"/>
      <c r="C40" s="121"/>
      <c r="D40" s="121"/>
      <c r="E40" s="29">
        <v>31</v>
      </c>
      <c r="F40" s="28" t="s">
        <v>143</v>
      </c>
      <c r="G40" s="127"/>
      <c r="H40" s="34"/>
      <c r="I40" s="34"/>
      <c r="J40" s="31"/>
      <c r="K40" s="32"/>
      <c r="L40" s="121"/>
      <c r="M40" s="47"/>
      <c r="N40" s="29"/>
      <c r="O40" s="30"/>
      <c r="P40" s="89"/>
      <c r="Q40" s="29"/>
      <c r="R40" s="29"/>
      <c r="S40" s="29"/>
      <c r="T40" s="33"/>
      <c r="U40" s="39"/>
      <c r="V40" s="66"/>
    </row>
    <row r="41" spans="1:22" ht="13.65" customHeight="1" thickBot="1" x14ac:dyDescent="0.35">
      <c r="A41" s="29"/>
      <c r="B41" s="29"/>
      <c r="C41" s="29"/>
      <c r="D41" s="121"/>
      <c r="E41" s="121"/>
      <c r="F41" s="29" t="s">
        <v>1</v>
      </c>
      <c r="G41" s="121"/>
      <c r="H41" s="121"/>
      <c r="I41" s="121"/>
      <c r="J41" s="40">
        <v>21</v>
      </c>
      <c r="K41" s="121"/>
      <c r="L41" s="50"/>
      <c r="M41" s="126"/>
      <c r="N41" s="28" t="s">
        <v>146</v>
      </c>
      <c r="O41" s="180"/>
      <c r="P41" s="90"/>
      <c r="Q41" s="29"/>
      <c r="R41" s="29"/>
      <c r="S41" s="29"/>
      <c r="T41" s="33"/>
      <c r="U41" s="39"/>
      <c r="V41" s="66"/>
    </row>
    <row r="42" spans="1:22" ht="13.65" customHeight="1" thickBot="1" x14ac:dyDescent="0.35">
      <c r="A42" s="29">
        <v>15</v>
      </c>
      <c r="B42" s="28" t="s">
        <v>134</v>
      </c>
      <c r="C42" s="122"/>
      <c r="D42" s="121"/>
      <c r="E42" s="121"/>
      <c r="F42" s="121"/>
      <c r="G42" s="121"/>
      <c r="H42" s="121"/>
      <c r="I42" s="121"/>
      <c r="J42" s="34"/>
      <c r="K42" s="33"/>
      <c r="L42" s="121"/>
      <c r="M42" s="29"/>
      <c r="N42" s="29"/>
      <c r="O42" s="32"/>
      <c r="P42" s="91"/>
      <c r="Q42" s="29"/>
      <c r="R42" s="29"/>
      <c r="S42" s="29"/>
      <c r="T42" s="33"/>
      <c r="U42" s="39"/>
    </row>
    <row r="43" spans="1:22" ht="13.65" customHeight="1" thickBot="1" x14ac:dyDescent="0.35">
      <c r="A43" s="29"/>
      <c r="B43" s="124">
        <v>10</v>
      </c>
      <c r="C43" s="125"/>
      <c r="D43" s="50"/>
      <c r="E43" s="126"/>
      <c r="F43" s="126"/>
      <c r="G43" s="126"/>
      <c r="H43" s="126"/>
      <c r="I43" s="126"/>
      <c r="J43" s="28" t="s">
        <v>134</v>
      </c>
      <c r="K43" s="179"/>
      <c r="L43" s="121"/>
      <c r="M43" s="47"/>
      <c r="N43" s="29"/>
      <c r="O43" s="33"/>
      <c r="P43" s="90"/>
      <c r="Q43" s="29"/>
      <c r="R43" s="29"/>
      <c r="S43" s="29"/>
      <c r="T43" s="33"/>
      <c r="U43" s="39"/>
    </row>
    <row r="44" spans="1:22" ht="13.65" customHeight="1" thickBot="1" x14ac:dyDescent="0.35">
      <c r="A44" s="29">
        <v>18</v>
      </c>
      <c r="B44" s="28" t="s">
        <v>130</v>
      </c>
      <c r="C44" s="127"/>
      <c r="D44" s="34"/>
      <c r="E44" s="34"/>
      <c r="F44" s="121"/>
      <c r="G44" s="121"/>
      <c r="H44" s="121"/>
      <c r="I44" s="121"/>
      <c r="J44" s="29" t="s">
        <v>1</v>
      </c>
      <c r="K44" s="121"/>
      <c r="L44" s="121"/>
      <c r="M44" s="47"/>
      <c r="N44" s="121"/>
      <c r="O44" s="33"/>
      <c r="P44" s="90"/>
      <c r="Q44" s="29"/>
      <c r="R44" s="121"/>
      <c r="S44" s="121"/>
      <c r="T44" s="128"/>
      <c r="U44" s="26"/>
    </row>
    <row r="45" spans="1:22" ht="13.65" customHeight="1" thickBot="1" x14ac:dyDescent="0.35">
      <c r="A45" s="29"/>
      <c r="B45" s="48" t="s">
        <v>2</v>
      </c>
      <c r="C45" s="29"/>
      <c r="D45" s="34"/>
      <c r="E45" s="34"/>
      <c r="F45" s="121"/>
      <c r="G45" s="121"/>
      <c r="H45" s="121"/>
      <c r="I45" s="121"/>
      <c r="J45" s="121"/>
      <c r="K45" s="121"/>
      <c r="L45" s="121"/>
      <c r="M45" s="47"/>
      <c r="N45" s="41">
        <v>27</v>
      </c>
      <c r="O45" s="33"/>
      <c r="P45" s="90"/>
      <c r="Q45" s="28" t="s">
        <v>146</v>
      </c>
      <c r="R45" s="180"/>
      <c r="S45" s="121"/>
      <c r="T45" s="128"/>
      <c r="U45" s="39"/>
    </row>
    <row r="46" spans="1:22" ht="13.65" customHeight="1" thickBot="1" x14ac:dyDescent="0.35">
      <c r="A46" s="121"/>
      <c r="B46" s="121"/>
      <c r="C46" s="121"/>
      <c r="D46" s="121"/>
      <c r="E46" s="34"/>
      <c r="F46" s="121"/>
      <c r="G46" s="29">
        <v>7</v>
      </c>
      <c r="H46" s="28" t="s">
        <v>138</v>
      </c>
      <c r="I46" s="122"/>
      <c r="J46" s="121"/>
      <c r="K46" s="121"/>
      <c r="L46" s="121"/>
      <c r="M46" s="47"/>
      <c r="N46" s="121"/>
      <c r="O46" s="33"/>
      <c r="P46" s="90"/>
      <c r="Q46" s="29"/>
      <c r="R46" s="129"/>
      <c r="S46" s="121"/>
      <c r="T46" s="128"/>
      <c r="U46" s="39"/>
    </row>
    <row r="47" spans="1:22" ht="13.65" customHeight="1" thickBot="1" x14ac:dyDescent="0.35">
      <c r="A47" s="121"/>
      <c r="B47" s="121"/>
      <c r="C47" s="121"/>
      <c r="D47" s="121"/>
      <c r="E47" s="121"/>
      <c r="F47" s="121"/>
      <c r="G47" s="29"/>
      <c r="H47" s="124">
        <v>11</v>
      </c>
      <c r="I47" s="125"/>
      <c r="J47" s="50"/>
      <c r="K47" s="126"/>
      <c r="L47" s="28" t="s">
        <v>138</v>
      </c>
      <c r="M47" s="180"/>
      <c r="N47" s="121"/>
      <c r="O47" s="128"/>
      <c r="P47" s="92"/>
      <c r="Q47" s="121"/>
      <c r="R47" s="128"/>
      <c r="S47" s="29"/>
      <c r="T47" s="128"/>
      <c r="U47" s="41"/>
    </row>
    <row r="48" spans="1:22" ht="13.65" customHeight="1" thickBot="1" x14ac:dyDescent="0.35">
      <c r="A48" s="121"/>
      <c r="B48" s="121"/>
      <c r="C48" s="121"/>
      <c r="D48" s="121"/>
      <c r="E48" s="121"/>
      <c r="F48" s="121"/>
      <c r="G48" s="29">
        <v>26</v>
      </c>
      <c r="H48" s="28" t="s">
        <v>222</v>
      </c>
      <c r="I48" s="127"/>
      <c r="J48" s="121"/>
      <c r="K48" s="121"/>
      <c r="L48" s="31"/>
      <c r="M48" s="32"/>
      <c r="N48" s="29"/>
      <c r="O48" s="33"/>
      <c r="P48" s="90"/>
      <c r="Q48" s="29"/>
      <c r="R48" s="33"/>
      <c r="S48" s="29"/>
      <c r="T48" s="128"/>
      <c r="U48" s="39"/>
    </row>
    <row r="49" spans="1:21" ht="13.65" customHeight="1" thickBot="1" x14ac:dyDescent="0.35">
      <c r="A49" s="29"/>
      <c r="B49" s="29"/>
      <c r="C49" s="29"/>
      <c r="D49" s="121"/>
      <c r="E49" s="121"/>
      <c r="F49" s="121"/>
      <c r="G49" s="121"/>
      <c r="H49" s="121" t="s">
        <v>2</v>
      </c>
      <c r="I49" s="121"/>
      <c r="J49" s="121"/>
      <c r="K49" s="121"/>
      <c r="L49" s="41">
        <v>22</v>
      </c>
      <c r="M49" s="33"/>
      <c r="N49" s="28" t="s">
        <v>138</v>
      </c>
      <c r="O49" s="179"/>
      <c r="P49" s="93"/>
      <c r="Q49" s="29"/>
      <c r="R49" s="33"/>
      <c r="S49" s="29"/>
      <c r="T49" s="128"/>
      <c r="U49" s="39"/>
    </row>
    <row r="50" spans="1:21" ht="13.65" customHeight="1" thickBot="1" x14ac:dyDescent="0.35">
      <c r="A50" s="121"/>
      <c r="B50" s="121"/>
      <c r="C50" s="29">
        <v>10</v>
      </c>
      <c r="D50" s="28" t="s">
        <v>416</v>
      </c>
      <c r="E50" s="122"/>
      <c r="F50" s="121"/>
      <c r="G50" s="121"/>
      <c r="H50" s="121"/>
      <c r="I50" s="121"/>
      <c r="J50" s="121"/>
      <c r="K50" s="121"/>
      <c r="L50" s="34"/>
      <c r="M50" s="35"/>
      <c r="N50" s="29" t="s">
        <v>1</v>
      </c>
      <c r="O50" s="30"/>
      <c r="P50" s="89"/>
      <c r="Q50" s="29"/>
      <c r="R50" s="33"/>
      <c r="S50" s="29"/>
      <c r="T50" s="128"/>
      <c r="U50" s="39"/>
    </row>
    <row r="51" spans="1:21" ht="13.65" customHeight="1" thickBot="1" x14ac:dyDescent="0.35">
      <c r="A51" s="121"/>
      <c r="B51" s="121"/>
      <c r="C51" s="29"/>
      <c r="D51" s="124">
        <v>12</v>
      </c>
      <c r="E51" s="125"/>
      <c r="F51" s="50"/>
      <c r="G51" s="126"/>
      <c r="H51" s="126"/>
      <c r="I51" s="126"/>
      <c r="J51" s="126"/>
      <c r="K51" s="126"/>
      <c r="L51" s="28" t="s">
        <v>139</v>
      </c>
      <c r="M51" s="179"/>
      <c r="N51" s="29"/>
      <c r="O51" s="30"/>
      <c r="P51" s="89"/>
      <c r="Q51" s="121"/>
      <c r="R51" s="33"/>
      <c r="S51" s="29"/>
      <c r="T51" s="128"/>
      <c r="U51" s="39"/>
    </row>
    <row r="52" spans="1:21" ht="13.65" customHeight="1" thickBot="1" x14ac:dyDescent="0.35">
      <c r="A52" s="121"/>
      <c r="B52" s="121"/>
      <c r="C52" s="29">
        <v>23</v>
      </c>
      <c r="D52" s="28" t="s">
        <v>139</v>
      </c>
      <c r="E52" s="127"/>
      <c r="F52" s="34"/>
      <c r="G52" s="34"/>
      <c r="H52" s="121"/>
      <c r="I52" s="121"/>
      <c r="J52" s="121"/>
      <c r="K52" s="121"/>
      <c r="L52" s="121" t="s">
        <v>2</v>
      </c>
      <c r="M52" s="47"/>
      <c r="N52" s="41"/>
      <c r="O52" s="30"/>
      <c r="P52" s="89"/>
      <c r="Q52" s="121"/>
      <c r="R52" s="33"/>
      <c r="S52" s="29"/>
      <c r="T52" s="128"/>
      <c r="U52" s="39"/>
    </row>
    <row r="53" spans="1:21" ht="13.65" customHeight="1" thickBot="1" x14ac:dyDescent="0.35">
      <c r="A53" s="29"/>
      <c r="B53" s="48"/>
      <c r="C53" s="29"/>
      <c r="D53" s="29" t="s">
        <v>1</v>
      </c>
      <c r="E53" s="34"/>
      <c r="F53" s="121"/>
      <c r="G53" s="121"/>
      <c r="H53" s="121"/>
      <c r="I53" s="121"/>
      <c r="J53" s="121"/>
      <c r="K53" s="121"/>
      <c r="L53" s="121"/>
      <c r="M53" s="47"/>
      <c r="N53" s="41"/>
      <c r="O53" s="30"/>
      <c r="P53" s="89"/>
      <c r="Q53" s="41">
        <v>30</v>
      </c>
      <c r="R53" s="33"/>
      <c r="S53" s="28" t="s">
        <v>146</v>
      </c>
      <c r="T53" s="179"/>
      <c r="U53" s="39"/>
    </row>
    <row r="54" spans="1:21" ht="13.65" customHeight="1" thickBot="1" x14ac:dyDescent="0.35">
      <c r="A54" s="121"/>
      <c r="B54" s="121"/>
      <c r="C54" s="121"/>
      <c r="D54" s="121"/>
      <c r="E54" s="29">
        <v>3</v>
      </c>
      <c r="F54" s="28" t="s">
        <v>377</v>
      </c>
      <c r="G54" s="122"/>
      <c r="H54" s="34"/>
      <c r="I54" s="121"/>
      <c r="J54" s="121"/>
      <c r="K54" s="121"/>
      <c r="L54" s="121"/>
      <c r="M54" s="47"/>
      <c r="N54" s="41"/>
      <c r="O54" s="30"/>
      <c r="P54" s="89"/>
      <c r="Q54" s="121"/>
      <c r="R54" s="33"/>
      <c r="S54" s="121"/>
      <c r="T54" s="121"/>
      <c r="U54" s="39"/>
    </row>
    <row r="55" spans="1:21" ht="13.65" customHeight="1" thickBot="1" x14ac:dyDescent="0.35">
      <c r="A55" s="121"/>
      <c r="B55" s="121"/>
      <c r="C55" s="121"/>
      <c r="D55" s="121"/>
      <c r="E55" s="29"/>
      <c r="F55" s="124">
        <v>13</v>
      </c>
      <c r="G55" s="125"/>
      <c r="H55" s="50"/>
      <c r="I55" s="126"/>
      <c r="J55" s="28" t="s">
        <v>377</v>
      </c>
      <c r="K55" s="180"/>
      <c r="L55" s="121"/>
      <c r="M55" s="47"/>
      <c r="N55" s="29"/>
      <c r="O55" s="30"/>
      <c r="P55" s="89"/>
      <c r="Q55" s="121"/>
      <c r="R55" s="128"/>
      <c r="S55" s="47" t="s">
        <v>0</v>
      </c>
      <c r="T55" s="47"/>
      <c r="U55" s="39"/>
    </row>
    <row r="56" spans="1:21" ht="13.65" customHeight="1" thickBot="1" x14ac:dyDescent="0.35">
      <c r="A56" s="121"/>
      <c r="B56" s="121"/>
      <c r="C56" s="121"/>
      <c r="D56" s="121"/>
      <c r="E56" s="29">
        <v>30</v>
      </c>
      <c r="F56" s="28" t="s">
        <v>147</v>
      </c>
      <c r="G56" s="127"/>
      <c r="H56" s="34"/>
      <c r="I56" s="34"/>
      <c r="J56" s="31"/>
      <c r="K56" s="33"/>
      <c r="L56" s="121"/>
      <c r="M56" s="34"/>
      <c r="N56" s="29"/>
      <c r="O56" s="30"/>
      <c r="P56" s="89"/>
      <c r="Q56" s="29"/>
      <c r="R56" s="33"/>
      <c r="S56" s="31"/>
      <c r="T56" s="130"/>
      <c r="U56" s="48"/>
    </row>
    <row r="57" spans="1:21" ht="13.65" customHeight="1" thickBot="1" x14ac:dyDescent="0.35">
      <c r="A57" s="29"/>
      <c r="B57" s="29"/>
      <c r="C57" s="29"/>
      <c r="D57" s="121"/>
      <c r="E57" s="121"/>
      <c r="F57" s="121" t="s">
        <v>2</v>
      </c>
      <c r="G57" s="121"/>
      <c r="H57" s="121"/>
      <c r="I57" s="121"/>
      <c r="J57" s="41">
        <v>23</v>
      </c>
      <c r="K57" s="121"/>
      <c r="L57" s="50"/>
      <c r="M57" s="126"/>
      <c r="N57" s="28" t="s">
        <v>377</v>
      </c>
      <c r="O57" s="180"/>
      <c r="P57" s="90"/>
      <c r="Q57" s="29"/>
      <c r="R57" s="33"/>
      <c r="S57" s="31"/>
      <c r="T57" s="45"/>
      <c r="U57" s="39"/>
    </row>
    <row r="58" spans="1:21" ht="13.65" customHeight="1" thickBot="1" x14ac:dyDescent="0.35">
      <c r="A58" s="29">
        <v>14</v>
      </c>
      <c r="B58" s="28" t="s">
        <v>148</v>
      </c>
      <c r="C58" s="122"/>
      <c r="D58" s="121"/>
      <c r="E58" s="121"/>
      <c r="F58" s="121"/>
      <c r="G58" s="121"/>
      <c r="H58" s="121"/>
      <c r="I58" s="121"/>
      <c r="J58" s="31"/>
      <c r="K58" s="33"/>
      <c r="L58" s="121"/>
      <c r="M58" s="29"/>
      <c r="N58" s="29"/>
      <c r="O58" s="36"/>
      <c r="P58" s="91"/>
      <c r="Q58" s="29"/>
      <c r="R58" s="33"/>
      <c r="S58" s="31"/>
      <c r="T58" s="45"/>
      <c r="U58" s="39"/>
    </row>
    <row r="59" spans="1:21" ht="13.65" customHeight="1" thickBot="1" x14ac:dyDescent="0.35">
      <c r="A59" s="29"/>
      <c r="B59" s="124">
        <v>14</v>
      </c>
      <c r="C59" s="125"/>
      <c r="D59" s="50"/>
      <c r="E59" s="126"/>
      <c r="F59" s="126"/>
      <c r="G59" s="126"/>
      <c r="H59" s="126"/>
      <c r="I59" s="126"/>
      <c r="J59" s="28" t="s">
        <v>148</v>
      </c>
      <c r="K59" s="179"/>
      <c r="L59" s="121"/>
      <c r="M59" s="43"/>
      <c r="N59" s="121"/>
      <c r="O59" s="128"/>
      <c r="P59" s="92"/>
      <c r="Q59" s="121"/>
      <c r="R59" s="128"/>
      <c r="S59" s="41"/>
      <c r="T59" s="45"/>
      <c r="U59" s="39"/>
    </row>
    <row r="60" spans="1:21" ht="13.65" customHeight="1" thickBot="1" x14ac:dyDescent="0.35">
      <c r="A60" s="29">
        <v>19</v>
      </c>
      <c r="B60" s="28" t="s">
        <v>142</v>
      </c>
      <c r="C60" s="127"/>
      <c r="D60" s="34"/>
      <c r="E60" s="34"/>
      <c r="F60" s="121"/>
      <c r="G60" s="121"/>
      <c r="H60" s="121"/>
      <c r="I60" s="121"/>
      <c r="J60" s="121" t="s">
        <v>2</v>
      </c>
      <c r="K60" s="121"/>
      <c r="L60" s="121"/>
      <c r="M60" s="121"/>
      <c r="N60" s="41"/>
      <c r="O60" s="128"/>
      <c r="P60" s="92"/>
      <c r="Q60" s="31"/>
      <c r="R60" s="35"/>
      <c r="S60" s="41"/>
      <c r="T60" s="45"/>
      <c r="U60" s="39"/>
    </row>
    <row r="61" spans="1:21" ht="13.65" customHeight="1" thickBot="1" x14ac:dyDescent="0.35">
      <c r="A61" s="29"/>
      <c r="B61" s="29" t="s">
        <v>1</v>
      </c>
      <c r="C61" s="29"/>
      <c r="D61" s="34"/>
      <c r="E61" s="34"/>
      <c r="F61" s="121"/>
      <c r="G61" s="121"/>
      <c r="H61" s="121"/>
      <c r="I61" s="121"/>
      <c r="J61" s="121"/>
      <c r="K61" s="121"/>
      <c r="L61" s="121"/>
      <c r="M61" s="121"/>
      <c r="N61" s="41">
        <v>28</v>
      </c>
      <c r="O61" s="33"/>
      <c r="P61" s="90"/>
      <c r="Q61" s="28" t="s">
        <v>377</v>
      </c>
      <c r="R61" s="179"/>
      <c r="S61" s="47"/>
      <c r="T61" s="44"/>
      <c r="U61" s="39"/>
    </row>
    <row r="62" spans="1:21" ht="13.65" customHeight="1" thickBot="1" x14ac:dyDescent="0.35">
      <c r="A62" s="121"/>
      <c r="B62" s="121"/>
      <c r="C62" s="121"/>
      <c r="D62" s="34"/>
      <c r="E62" s="34"/>
      <c r="F62" s="121"/>
      <c r="G62" s="29">
        <v>6</v>
      </c>
      <c r="H62" s="28" t="s">
        <v>128</v>
      </c>
      <c r="I62" s="122"/>
      <c r="J62" s="121"/>
      <c r="K62" s="121"/>
      <c r="L62" s="121"/>
      <c r="M62" s="121"/>
      <c r="N62" s="41"/>
      <c r="O62" s="33"/>
      <c r="P62" s="90"/>
      <c r="Q62" s="29" t="s">
        <v>1</v>
      </c>
      <c r="R62" s="29"/>
      <c r="S62" s="47"/>
      <c r="T62" s="44"/>
      <c r="U62" s="39"/>
    </row>
    <row r="63" spans="1:21" ht="13.65" customHeight="1" thickBot="1" x14ac:dyDescent="0.35">
      <c r="A63" s="121"/>
      <c r="B63" s="121"/>
      <c r="C63" s="121"/>
      <c r="D63" s="121"/>
      <c r="E63" s="121"/>
      <c r="F63" s="121"/>
      <c r="G63" s="29"/>
      <c r="H63" s="124">
        <v>15</v>
      </c>
      <c r="I63" s="125"/>
      <c r="J63" s="50"/>
      <c r="K63" s="126"/>
      <c r="L63" s="28" t="s">
        <v>128</v>
      </c>
      <c r="M63" s="180"/>
      <c r="N63" s="29"/>
      <c r="O63" s="33"/>
      <c r="P63" s="90"/>
      <c r="Q63" s="29"/>
      <c r="R63" s="29"/>
      <c r="S63" s="47"/>
      <c r="T63" s="45"/>
      <c r="U63" s="39"/>
    </row>
    <row r="64" spans="1:21" ht="13.65" customHeight="1" thickBot="1" x14ac:dyDescent="0.35">
      <c r="A64" s="121"/>
      <c r="B64" s="121"/>
      <c r="C64" s="121"/>
      <c r="D64" s="121"/>
      <c r="E64" s="121"/>
      <c r="F64" s="121"/>
      <c r="G64" s="29">
        <v>27</v>
      </c>
      <c r="H64" s="28" t="s">
        <v>375</v>
      </c>
      <c r="I64" s="127"/>
      <c r="J64" s="34"/>
      <c r="K64" s="34"/>
      <c r="L64" s="31"/>
      <c r="M64" s="33"/>
      <c r="N64" s="29"/>
      <c r="O64" s="33"/>
      <c r="P64" s="90"/>
      <c r="Q64" s="29"/>
      <c r="R64" s="29"/>
      <c r="S64" s="47"/>
      <c r="T64" s="45"/>
      <c r="U64" s="39"/>
    </row>
    <row r="65" spans="1:21" ht="13.65" customHeight="1" thickBot="1" x14ac:dyDescent="0.35">
      <c r="A65" s="29"/>
      <c r="B65" s="29"/>
      <c r="C65" s="29"/>
      <c r="D65" s="121"/>
      <c r="E65" s="121"/>
      <c r="F65" s="121"/>
      <c r="G65" s="121"/>
      <c r="H65" s="121" t="s">
        <v>1</v>
      </c>
      <c r="I65" s="121"/>
      <c r="J65" s="121"/>
      <c r="K65" s="121"/>
      <c r="L65" s="41">
        <v>24</v>
      </c>
      <c r="M65" s="33"/>
      <c r="N65" s="28" t="s">
        <v>128</v>
      </c>
      <c r="O65" s="179"/>
      <c r="P65" s="93"/>
      <c r="Q65" s="27"/>
      <c r="R65" s="27"/>
      <c r="S65" s="46"/>
      <c r="T65" s="45"/>
      <c r="U65" s="39"/>
    </row>
    <row r="66" spans="1:21" ht="13.65" customHeight="1" thickBot="1" x14ac:dyDescent="0.35">
      <c r="A66" s="121"/>
      <c r="B66" s="121"/>
      <c r="C66" s="29">
        <v>11</v>
      </c>
      <c r="D66" s="28" t="s">
        <v>151</v>
      </c>
      <c r="E66" s="122"/>
      <c r="F66" s="68"/>
      <c r="G66" s="68"/>
      <c r="H66" s="121"/>
      <c r="I66" s="121"/>
      <c r="J66" s="121"/>
      <c r="K66" s="121"/>
      <c r="L66" s="31"/>
      <c r="M66" s="33"/>
      <c r="N66" s="29" t="s">
        <v>2</v>
      </c>
      <c r="O66" s="30"/>
      <c r="P66" s="89"/>
      <c r="Q66" s="26"/>
      <c r="R66" s="27"/>
      <c r="S66" s="46"/>
      <c r="T66" s="45"/>
      <c r="U66" s="39"/>
    </row>
    <row r="67" spans="1:21" ht="13.65" customHeight="1" thickBot="1" x14ac:dyDescent="0.35">
      <c r="A67" s="121"/>
      <c r="B67" s="121"/>
      <c r="C67" s="29"/>
      <c r="D67" s="124">
        <v>16</v>
      </c>
      <c r="E67" s="68"/>
      <c r="F67" s="50"/>
      <c r="G67" s="126"/>
      <c r="H67" s="126"/>
      <c r="I67" s="126"/>
      <c r="J67" s="126"/>
      <c r="K67" s="126"/>
      <c r="L67" s="28" t="s">
        <v>144</v>
      </c>
      <c r="M67" s="179"/>
      <c r="N67" s="29"/>
      <c r="O67" s="30"/>
      <c r="P67" s="89"/>
      <c r="Q67" s="26"/>
      <c r="R67" s="26"/>
      <c r="S67" s="26"/>
      <c r="T67" s="26"/>
      <c r="U67" s="39"/>
    </row>
    <row r="68" spans="1:21" ht="13.65" customHeight="1" thickBot="1" x14ac:dyDescent="0.35">
      <c r="A68" s="121"/>
      <c r="B68" s="121"/>
      <c r="C68" s="29">
        <v>22</v>
      </c>
      <c r="D68" s="28" t="s">
        <v>144</v>
      </c>
      <c r="E68" s="127"/>
      <c r="F68" s="68"/>
      <c r="G68" s="68"/>
      <c r="H68" s="34"/>
      <c r="I68" s="34"/>
      <c r="J68" s="121"/>
      <c r="K68" s="121"/>
      <c r="L68" s="31" t="s">
        <v>1</v>
      </c>
      <c r="M68" s="68"/>
      <c r="N68" s="68"/>
      <c r="O68" s="68"/>
      <c r="P68" s="68"/>
    </row>
    <row r="69" spans="1:21" ht="13.65" customHeight="1" x14ac:dyDescent="0.3">
      <c r="A69" s="29"/>
      <c r="B69" s="48"/>
      <c r="C69" s="34"/>
      <c r="D69" s="31" t="s">
        <v>2</v>
      </c>
      <c r="E69" s="30"/>
      <c r="F69" s="29"/>
      <c r="G69" s="30"/>
      <c r="H69" s="121"/>
      <c r="I69" s="121"/>
      <c r="J69" s="29"/>
      <c r="K69" s="43"/>
      <c r="L69" s="31"/>
      <c r="M69" s="68"/>
      <c r="N69" s="68"/>
      <c r="O69" s="68"/>
    </row>
    <row r="70" spans="1:21" ht="15.6" x14ac:dyDescent="0.3">
      <c r="A70" s="29"/>
      <c r="B70" s="48"/>
      <c r="C70" s="34"/>
      <c r="D70" s="31"/>
      <c r="E70" s="30"/>
      <c r="F70" s="29"/>
      <c r="G70" s="30"/>
      <c r="H70" s="121"/>
      <c r="I70" s="121"/>
      <c r="J70" s="29"/>
      <c r="K70" s="43"/>
      <c r="L70" s="31"/>
      <c r="M70" s="68"/>
      <c r="N70" s="68"/>
      <c r="O70" s="68"/>
    </row>
    <row r="71" spans="1:21" x14ac:dyDescent="0.3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</row>
    <row r="72" spans="1:21" x14ac:dyDescent="0.3">
      <c r="A72" s="68"/>
      <c r="B72" s="68"/>
      <c r="C72" s="68"/>
      <c r="D72" s="68"/>
      <c r="E72" s="68"/>
      <c r="F72" s="68"/>
      <c r="G72" s="68"/>
      <c r="H72" s="68"/>
      <c r="I72" s="68"/>
      <c r="J72" s="68"/>
    </row>
  </sheetData>
  <mergeCells count="1">
    <mergeCell ref="P5:P8"/>
  </mergeCells>
  <pageMargins left="0.2" right="0.2" top="0.25" bottom="0.25" header="0.3" footer="0.3"/>
  <pageSetup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tabColor theme="6"/>
    <pageSetUpPr fitToPage="1"/>
  </sheetPr>
  <dimension ref="A1:X285"/>
  <sheetViews>
    <sheetView topLeftCell="A4" workbookViewId="0">
      <selection activeCell="K11" sqref="K11"/>
    </sheetView>
  </sheetViews>
  <sheetFormatPr defaultRowHeight="14.4" x14ac:dyDescent="0.3"/>
  <cols>
    <col min="1" max="1" width="10.33203125" style="59" customWidth="1"/>
    <col min="2" max="2" width="31.33203125" customWidth="1"/>
    <col min="3" max="3" width="10.5546875" customWidth="1"/>
    <col min="4" max="4" width="11.88671875" style="67" customWidth="1"/>
    <col min="5" max="6" width="6.88671875" customWidth="1"/>
    <col min="7" max="7" width="11.44140625" style="59" customWidth="1"/>
    <col min="8" max="8" width="7.44140625" customWidth="1"/>
    <col min="9" max="9" width="6.109375" customWidth="1"/>
    <col min="10" max="10" width="11.5546875" style="67" customWidth="1"/>
    <col min="11" max="11" width="12.5546875" style="67" customWidth="1"/>
    <col min="12" max="12" width="15.109375" style="67" customWidth="1"/>
    <col min="13" max="13" width="13.6640625" style="67" customWidth="1"/>
    <col min="14" max="14" width="31.44140625" style="67" customWidth="1"/>
    <col min="15" max="15" width="1.33203125" style="67" customWidth="1"/>
    <col min="16" max="16" width="1.33203125" customWidth="1"/>
    <col min="19" max="19" width="27.109375" customWidth="1"/>
    <col min="20" max="22" width="5.109375" customWidth="1"/>
    <col min="23" max="24" width="9.109375" style="60"/>
  </cols>
  <sheetData>
    <row r="1" spans="1:24" s="59" customFormat="1" ht="21" x14ac:dyDescent="0.4">
      <c r="A1" s="203">
        <v>2021</v>
      </c>
      <c r="B1" s="255" t="s">
        <v>480</v>
      </c>
      <c r="C1" s="310" t="s">
        <v>239</v>
      </c>
      <c r="D1" s="311"/>
      <c r="E1" s="307" t="s">
        <v>196</v>
      </c>
      <c r="F1" s="308"/>
      <c r="G1" s="309"/>
      <c r="H1" s="310" t="s">
        <v>197</v>
      </c>
      <c r="I1" s="312"/>
      <c r="J1" s="311"/>
      <c r="K1" s="307" t="s">
        <v>198</v>
      </c>
      <c r="L1" s="309"/>
      <c r="M1" s="67"/>
      <c r="N1" s="67"/>
      <c r="O1" s="67"/>
      <c r="Q1" s="4" t="s">
        <v>267</v>
      </c>
      <c r="W1" s="60"/>
      <c r="X1" s="60"/>
    </row>
    <row r="2" spans="1:24" ht="62.4" customHeight="1" x14ac:dyDescent="0.3">
      <c r="A2" s="256"/>
      <c r="B2" s="146" t="s">
        <v>191</v>
      </c>
      <c r="C2" s="144" t="s">
        <v>200</v>
      </c>
      <c r="D2" s="147" t="s">
        <v>193</v>
      </c>
      <c r="E2" s="134"/>
      <c r="F2" s="133" t="s">
        <v>200</v>
      </c>
      <c r="G2" s="135" t="s">
        <v>186</v>
      </c>
      <c r="H2" s="313" t="s">
        <v>199</v>
      </c>
      <c r="I2" s="314"/>
      <c r="J2" s="135" t="s">
        <v>192</v>
      </c>
      <c r="K2" s="144" t="s">
        <v>199</v>
      </c>
      <c r="L2" s="145" t="s">
        <v>185</v>
      </c>
      <c r="M2" s="141" t="s">
        <v>190</v>
      </c>
      <c r="R2" s="109" t="s">
        <v>212</v>
      </c>
      <c r="S2" s="109" t="s">
        <v>177</v>
      </c>
      <c r="T2" s="109" t="s">
        <v>175</v>
      </c>
      <c r="U2" s="109" t="s">
        <v>176</v>
      </c>
      <c r="V2" s="109" t="s">
        <v>269</v>
      </c>
      <c r="W2" s="252" t="s">
        <v>181</v>
      </c>
      <c r="X2" s="210" t="s">
        <v>266</v>
      </c>
    </row>
    <row r="3" spans="1:24" s="59" customFormat="1" ht="17.399999999999999" customHeight="1" x14ac:dyDescent="0.3">
      <c r="A3" s="104"/>
      <c r="B3" s="119" t="s">
        <v>194</v>
      </c>
      <c r="C3" s="134"/>
      <c r="D3" s="148">
        <v>8</v>
      </c>
      <c r="E3" s="134"/>
      <c r="F3" s="105"/>
      <c r="G3" s="136">
        <v>11</v>
      </c>
      <c r="H3" s="149"/>
      <c r="I3" s="132"/>
      <c r="J3" s="145">
        <v>4.4000000000000004</v>
      </c>
      <c r="K3" s="134"/>
      <c r="L3" s="145">
        <v>6</v>
      </c>
      <c r="M3" s="141"/>
      <c r="N3" s="67"/>
      <c r="O3" s="67"/>
      <c r="R3" s="139"/>
      <c r="S3" s="118" t="s">
        <v>416</v>
      </c>
      <c r="T3" s="111"/>
      <c r="U3" s="105"/>
      <c r="V3" s="105"/>
      <c r="W3" s="111">
        <f>VLOOKUP(S3,'NIGHT THREE'!M$3:Q$34,5,FALSE)</f>
        <v>117</v>
      </c>
      <c r="X3" s="210">
        <v>1</v>
      </c>
    </row>
    <row r="4" spans="1:24" ht="59.25" customHeight="1" x14ac:dyDescent="0.3">
      <c r="A4" s="174" t="s">
        <v>199</v>
      </c>
      <c r="B4" s="146" t="s">
        <v>177</v>
      </c>
      <c r="C4" s="137" t="s">
        <v>201</v>
      </c>
      <c r="D4" s="138" t="s">
        <v>337</v>
      </c>
      <c r="E4" s="137" t="s">
        <v>175</v>
      </c>
      <c r="F4" s="131" t="s">
        <v>176</v>
      </c>
      <c r="G4" s="138" t="s">
        <v>182</v>
      </c>
      <c r="H4" s="137" t="s">
        <v>195</v>
      </c>
      <c r="I4" s="131" t="s">
        <v>183</v>
      </c>
      <c r="J4" s="138" t="s">
        <v>184</v>
      </c>
      <c r="K4" s="137" t="s">
        <v>187</v>
      </c>
      <c r="L4" s="138" t="s">
        <v>188</v>
      </c>
      <c r="M4" s="142" t="s">
        <v>189</v>
      </c>
      <c r="P4" s="67"/>
      <c r="R4" s="139"/>
      <c r="S4" s="118" t="s">
        <v>377</v>
      </c>
      <c r="T4" s="111"/>
      <c r="U4" s="105"/>
      <c r="V4" s="105"/>
      <c r="W4" s="111">
        <f>VLOOKUP(S4,'NIGHT THREE'!M$3:Q$34,5,FALSE)</f>
        <v>113</v>
      </c>
      <c r="X4" s="210">
        <v>2</v>
      </c>
    </row>
    <row r="5" spans="1:24" x14ac:dyDescent="0.3">
      <c r="A5" s="132">
        <v>1</v>
      </c>
      <c r="B5" s="181" t="s">
        <v>141</v>
      </c>
      <c r="C5" s="221" t="s">
        <v>9</v>
      </c>
      <c r="D5" s="136">
        <f t="shared" ref="D5:D36" si="0">IF(C5="A",8,IF(C5="B",5,IF(C5="C",2,0)))</f>
        <v>2</v>
      </c>
      <c r="E5" s="139">
        <v>5</v>
      </c>
      <c r="F5" s="111">
        <v>6</v>
      </c>
      <c r="G5" s="136">
        <f t="shared" ref="G5:G36" si="1">E5</f>
        <v>5</v>
      </c>
      <c r="H5" s="111">
        <f>VLOOKUP(B5,'NIGHT THREE'!M$3:Q$34,5,FALSE)</f>
        <v>-3</v>
      </c>
      <c r="I5" s="111">
        <f t="shared" ref="I5:I36" si="2">VLOOKUP($B5,S$3:X$34,6,FALSE)</f>
        <v>15</v>
      </c>
      <c r="J5" s="150">
        <f t="shared" ref="J5:J36" si="3">(32-I5)/7</f>
        <v>2.4285714285714284</v>
      </c>
      <c r="K5" s="297">
        <f>VLOOKUP($B5,'Team SB Donations'!B$5:L$36,11,FALSE)</f>
        <v>1</v>
      </c>
      <c r="L5" s="136">
        <f t="shared" ref="L5:L36" si="4">(32-K5)/5</f>
        <v>6.2</v>
      </c>
      <c r="M5" s="143">
        <f t="shared" ref="M5:M36" si="5">D5+G5+J5+L5+IF(K5=1,30,0)</f>
        <v>45.628571428571433</v>
      </c>
      <c r="N5" s="286" t="s">
        <v>478</v>
      </c>
      <c r="O5" s="84"/>
      <c r="P5" s="84"/>
      <c r="R5" s="139"/>
      <c r="S5" s="118" t="s">
        <v>146</v>
      </c>
      <c r="T5" s="111"/>
      <c r="U5" s="105"/>
      <c r="V5" s="105"/>
      <c r="W5" s="111">
        <f>VLOOKUP(S5,'NIGHT THREE'!M$3:Q$34,5,FALSE)</f>
        <v>87</v>
      </c>
      <c r="X5" s="210">
        <v>3</v>
      </c>
    </row>
    <row r="6" spans="1:24" s="202" customFormat="1" x14ac:dyDescent="0.3">
      <c r="A6" s="111">
        <v>2</v>
      </c>
      <c r="B6" s="209" t="s">
        <v>146</v>
      </c>
      <c r="C6" s="221" t="s">
        <v>7</v>
      </c>
      <c r="D6" s="136">
        <f t="shared" si="0"/>
        <v>8</v>
      </c>
      <c r="E6" s="139">
        <v>10</v>
      </c>
      <c r="F6" s="111">
        <v>1</v>
      </c>
      <c r="G6" s="136">
        <f t="shared" si="1"/>
        <v>10</v>
      </c>
      <c r="H6" s="111">
        <f>VLOOKUP(B6,'NIGHT THREE'!M$3:Q$34,5,FALSE)</f>
        <v>87</v>
      </c>
      <c r="I6" s="111">
        <f t="shared" si="2"/>
        <v>3</v>
      </c>
      <c r="J6" s="150">
        <f t="shared" si="3"/>
        <v>4.1428571428571432</v>
      </c>
      <c r="K6" s="111">
        <f>VLOOKUP($B6,'Team SB Donations'!B$5:L$36,11,FALSE)</f>
        <v>7</v>
      </c>
      <c r="L6" s="136">
        <f t="shared" si="4"/>
        <v>5</v>
      </c>
      <c r="M6" s="143">
        <f t="shared" si="5"/>
        <v>27.142857142857142</v>
      </c>
      <c r="N6" s="84"/>
      <c r="O6" s="84"/>
      <c r="P6" s="84"/>
      <c r="R6" s="139"/>
      <c r="S6" s="118" t="s">
        <v>236</v>
      </c>
      <c r="T6" s="111"/>
      <c r="U6" s="105"/>
      <c r="V6" s="105"/>
      <c r="W6" s="111">
        <f>VLOOKUP(S6,'NIGHT THREE'!M$3:Q$34,5,FALSE)</f>
        <v>66</v>
      </c>
      <c r="X6" s="210">
        <v>4</v>
      </c>
    </row>
    <row r="7" spans="1:24" x14ac:dyDescent="0.3">
      <c r="A7" s="132">
        <v>3</v>
      </c>
      <c r="B7" s="213" t="s">
        <v>377</v>
      </c>
      <c r="C7" s="221" t="s">
        <v>8</v>
      </c>
      <c r="D7" s="136">
        <f t="shared" si="0"/>
        <v>5</v>
      </c>
      <c r="E7" s="139">
        <v>10</v>
      </c>
      <c r="F7" s="111">
        <v>1</v>
      </c>
      <c r="G7" s="136">
        <f t="shared" si="1"/>
        <v>10</v>
      </c>
      <c r="H7" s="111">
        <f>VLOOKUP(B7,'NIGHT THREE'!M$3:Q$34,5,FALSE)</f>
        <v>113</v>
      </c>
      <c r="I7" s="111">
        <f t="shared" si="2"/>
        <v>2</v>
      </c>
      <c r="J7" s="150">
        <f t="shared" si="3"/>
        <v>4.2857142857142856</v>
      </c>
      <c r="K7" s="111">
        <f>VLOOKUP($B7,'Team SB Donations'!B$5:L$36,11,FALSE)</f>
        <v>5</v>
      </c>
      <c r="L7" s="136">
        <f t="shared" si="4"/>
        <v>5.4</v>
      </c>
      <c r="M7" s="143">
        <f t="shared" si="5"/>
        <v>24.685714285714283</v>
      </c>
      <c r="N7" s="84"/>
      <c r="O7" s="84"/>
      <c r="P7" s="84"/>
      <c r="R7" s="139"/>
      <c r="S7" s="118" t="s">
        <v>149</v>
      </c>
      <c r="T7" s="111"/>
      <c r="U7" s="105"/>
      <c r="V7" s="105"/>
      <c r="W7" s="111">
        <f>VLOOKUP(S7,'NIGHT THREE'!M$3:Q$34,5,FALSE)</f>
        <v>54</v>
      </c>
      <c r="X7" s="210">
        <v>5</v>
      </c>
    </row>
    <row r="8" spans="1:24" x14ac:dyDescent="0.3">
      <c r="A8" s="132">
        <v>4</v>
      </c>
      <c r="B8" s="209" t="s">
        <v>236</v>
      </c>
      <c r="C8" s="221" t="s">
        <v>7</v>
      </c>
      <c r="D8" s="136">
        <f t="shared" si="0"/>
        <v>8</v>
      </c>
      <c r="E8" s="139">
        <v>10</v>
      </c>
      <c r="F8" s="111">
        <v>1</v>
      </c>
      <c r="G8" s="136">
        <f t="shared" si="1"/>
        <v>10</v>
      </c>
      <c r="H8" s="111">
        <f>VLOOKUP(B8,'NIGHT THREE'!M$3:Q$34,5,FALSE)</f>
        <v>66</v>
      </c>
      <c r="I8" s="111">
        <f t="shared" si="2"/>
        <v>4</v>
      </c>
      <c r="J8" s="150">
        <f t="shared" si="3"/>
        <v>4</v>
      </c>
      <c r="K8" s="111">
        <f>VLOOKUP($B8,'Team SB Donations'!B$5:L$36,11,FALSE)</f>
        <v>19</v>
      </c>
      <c r="L8" s="136">
        <f t="shared" si="4"/>
        <v>2.6</v>
      </c>
      <c r="M8" s="143">
        <f t="shared" si="5"/>
        <v>24.6</v>
      </c>
      <c r="N8" s="74"/>
      <c r="O8" s="84"/>
      <c r="P8" s="84"/>
      <c r="R8" s="139"/>
      <c r="S8" s="118" t="s">
        <v>376</v>
      </c>
      <c r="T8" s="111"/>
      <c r="U8" s="105"/>
      <c r="V8" s="105"/>
      <c r="W8" s="111">
        <f>VLOOKUP(S8,'NIGHT THREE'!M$3:Q$34,5,FALSE)</f>
        <v>54</v>
      </c>
      <c r="X8" s="210">
        <v>6</v>
      </c>
    </row>
    <row r="9" spans="1:24" x14ac:dyDescent="0.3">
      <c r="A9" s="132">
        <v>5</v>
      </c>
      <c r="B9" s="209" t="s">
        <v>149</v>
      </c>
      <c r="C9" s="221" t="s">
        <v>7</v>
      </c>
      <c r="D9" s="136">
        <f t="shared" si="0"/>
        <v>8</v>
      </c>
      <c r="E9" s="139">
        <v>8</v>
      </c>
      <c r="F9" s="111">
        <v>3</v>
      </c>
      <c r="G9" s="136">
        <f t="shared" si="1"/>
        <v>8</v>
      </c>
      <c r="H9" s="111">
        <f>VLOOKUP(B9,'NIGHT THREE'!M$3:Q$34,5,FALSE)</f>
        <v>54</v>
      </c>
      <c r="I9" s="111">
        <f t="shared" si="2"/>
        <v>5</v>
      </c>
      <c r="J9" s="150">
        <f t="shared" si="3"/>
        <v>3.8571428571428572</v>
      </c>
      <c r="K9" s="111">
        <f>VLOOKUP($B9,'Team SB Donations'!B$5:L$36,11,FALSE)</f>
        <v>16</v>
      </c>
      <c r="L9" s="136">
        <f t="shared" si="4"/>
        <v>3.2</v>
      </c>
      <c r="M9" s="143">
        <f t="shared" si="5"/>
        <v>23.057142857142857</v>
      </c>
      <c r="N9" s="84"/>
      <c r="O9" s="84"/>
      <c r="P9" s="67"/>
      <c r="R9" s="139"/>
      <c r="S9" s="118" t="s">
        <v>136</v>
      </c>
      <c r="T9" s="111"/>
      <c r="U9" s="105"/>
      <c r="V9" s="105"/>
      <c r="W9" s="111">
        <f>VLOOKUP(S9,'NIGHT THREE'!M$3:Q$34,5,FALSE)</f>
        <v>50</v>
      </c>
      <c r="X9" s="210">
        <v>7</v>
      </c>
    </row>
    <row r="10" spans="1:24" ht="15" thickBot="1" x14ac:dyDescent="0.35">
      <c r="A10" s="132">
        <v>6</v>
      </c>
      <c r="B10" s="209" t="s">
        <v>128</v>
      </c>
      <c r="C10" s="221" t="s">
        <v>7</v>
      </c>
      <c r="D10" s="136">
        <f t="shared" si="0"/>
        <v>8</v>
      </c>
      <c r="E10" s="139">
        <v>6</v>
      </c>
      <c r="F10" s="111">
        <v>5</v>
      </c>
      <c r="G10" s="136">
        <f t="shared" si="1"/>
        <v>6</v>
      </c>
      <c r="H10" s="111">
        <f>VLOOKUP(B10,'NIGHT THREE'!M$3:Q$34,5,FALSE)</f>
        <v>-1</v>
      </c>
      <c r="I10" s="111">
        <f t="shared" si="2"/>
        <v>14</v>
      </c>
      <c r="J10" s="150">
        <f t="shared" si="3"/>
        <v>2.5714285714285716</v>
      </c>
      <c r="K10" s="111">
        <f>VLOOKUP($B10,'Team SB Donations'!B$5:L$36,11,FALSE)</f>
        <v>2</v>
      </c>
      <c r="L10" s="136">
        <f t="shared" si="4"/>
        <v>6</v>
      </c>
      <c r="M10" s="143">
        <f t="shared" si="5"/>
        <v>22.571428571428573</v>
      </c>
      <c r="O10" s="84"/>
      <c r="P10" s="67"/>
      <c r="R10" s="139"/>
      <c r="S10" s="294" t="s">
        <v>138</v>
      </c>
      <c r="T10" s="111"/>
      <c r="U10" s="105"/>
      <c r="V10" s="105"/>
      <c r="W10" s="111">
        <f>VLOOKUP(S10,'NIGHT THREE'!M$3:Q$34,5,FALSE)</f>
        <v>50</v>
      </c>
      <c r="X10" s="210">
        <v>8</v>
      </c>
    </row>
    <row r="11" spans="1:24" x14ac:dyDescent="0.3">
      <c r="A11" s="132">
        <v>7</v>
      </c>
      <c r="B11" s="213" t="s">
        <v>138</v>
      </c>
      <c r="C11" s="221" t="s">
        <v>8</v>
      </c>
      <c r="D11" s="136">
        <f t="shared" si="0"/>
        <v>5</v>
      </c>
      <c r="E11" s="139">
        <v>8</v>
      </c>
      <c r="F11" s="111">
        <v>3</v>
      </c>
      <c r="G11" s="136">
        <f t="shared" si="1"/>
        <v>8</v>
      </c>
      <c r="H11" s="111">
        <f>VLOOKUP(B11,'NIGHT THREE'!M$3:Q$34,5,FALSE)</f>
        <v>50</v>
      </c>
      <c r="I11" s="111">
        <f t="shared" si="2"/>
        <v>8</v>
      </c>
      <c r="J11" s="150">
        <f t="shared" si="3"/>
        <v>3.4285714285714284</v>
      </c>
      <c r="K11" s="111">
        <f>VLOOKUP($B11,'Team SB Donations'!B$5:L$36,11,FALSE)</f>
        <v>11</v>
      </c>
      <c r="L11" s="136">
        <f t="shared" si="4"/>
        <v>4.2</v>
      </c>
      <c r="M11" s="143">
        <f t="shared" si="5"/>
        <v>20.628571428571426</v>
      </c>
      <c r="P11" s="67"/>
      <c r="R11" s="139"/>
      <c r="S11" s="295" t="s">
        <v>417</v>
      </c>
      <c r="T11" s="111"/>
      <c r="U11" s="105"/>
      <c r="V11" s="105"/>
      <c r="W11" s="111">
        <f>VLOOKUP(S11,'NIGHT THREE'!M$3:Q$34,5,FALSE)</f>
        <v>38</v>
      </c>
      <c r="X11" s="210">
        <v>9</v>
      </c>
    </row>
    <row r="12" spans="1:24" ht="15" thickBot="1" x14ac:dyDescent="0.35">
      <c r="A12" s="132">
        <v>8</v>
      </c>
      <c r="B12" s="262" t="s">
        <v>136</v>
      </c>
      <c r="C12" s="261" t="s">
        <v>7</v>
      </c>
      <c r="D12" s="136">
        <f t="shared" si="0"/>
        <v>8</v>
      </c>
      <c r="E12" s="139">
        <v>7</v>
      </c>
      <c r="F12" s="111">
        <v>4</v>
      </c>
      <c r="G12" s="136">
        <f t="shared" si="1"/>
        <v>7</v>
      </c>
      <c r="H12" s="111">
        <f>VLOOKUP(B12,'NIGHT THREE'!M$3:Q$34,5,FALSE)</f>
        <v>50</v>
      </c>
      <c r="I12" s="111">
        <f t="shared" si="2"/>
        <v>7</v>
      </c>
      <c r="J12" s="150">
        <f t="shared" si="3"/>
        <v>3.5714285714285716</v>
      </c>
      <c r="K12" s="111">
        <f>VLOOKUP($B12,'Team SB Donations'!B$5:L$36,11,FALSE)</f>
        <v>23</v>
      </c>
      <c r="L12" s="136">
        <f t="shared" si="4"/>
        <v>1.8</v>
      </c>
      <c r="M12" s="143">
        <f t="shared" si="5"/>
        <v>20.371428571428574</v>
      </c>
      <c r="N12" s="84"/>
      <c r="P12" s="67"/>
      <c r="R12" s="139"/>
      <c r="S12" s="118" t="s">
        <v>151</v>
      </c>
      <c r="T12" s="111"/>
      <c r="U12" s="105"/>
      <c r="V12" s="105"/>
      <c r="W12" s="111">
        <f>VLOOKUP(S12,'NIGHT THREE'!M$3:Q$34,5,FALSE)</f>
        <v>37</v>
      </c>
      <c r="X12" s="210">
        <v>10</v>
      </c>
    </row>
    <row r="13" spans="1:24" x14ac:dyDescent="0.3">
      <c r="A13" s="132">
        <v>9</v>
      </c>
      <c r="B13" s="209" t="s">
        <v>237</v>
      </c>
      <c r="C13" s="259" t="s">
        <v>7</v>
      </c>
      <c r="D13" s="136">
        <f t="shared" si="0"/>
        <v>8</v>
      </c>
      <c r="E13" s="139">
        <v>7</v>
      </c>
      <c r="F13" s="111">
        <v>4</v>
      </c>
      <c r="G13" s="136">
        <f t="shared" si="1"/>
        <v>7</v>
      </c>
      <c r="H13" s="111">
        <f>VLOOKUP(B13,'NIGHT THREE'!M$3:Q$34,5,FALSE)</f>
        <v>2</v>
      </c>
      <c r="I13" s="111">
        <f t="shared" si="2"/>
        <v>13</v>
      </c>
      <c r="J13" s="150">
        <f t="shared" si="3"/>
        <v>2.7142857142857144</v>
      </c>
      <c r="K13" s="111">
        <f>VLOOKUP($B13,'Team SB Donations'!B$5:L$36,11,FALSE)</f>
        <v>21</v>
      </c>
      <c r="L13" s="136">
        <f t="shared" si="4"/>
        <v>2.2000000000000002</v>
      </c>
      <c r="M13" s="143">
        <f t="shared" si="5"/>
        <v>19.914285714285715</v>
      </c>
      <c r="N13" s="84"/>
      <c r="P13" s="67"/>
      <c r="R13" s="139"/>
      <c r="S13" s="118" t="s">
        <v>142</v>
      </c>
      <c r="T13" s="111"/>
      <c r="U13" s="105"/>
      <c r="V13" s="105"/>
      <c r="W13" s="111">
        <f>VLOOKUP(S13,'NIGHT THREE'!M$3:Q$34,5,FALSE)</f>
        <v>23</v>
      </c>
      <c r="X13" s="210">
        <v>11</v>
      </c>
    </row>
    <row r="14" spans="1:24" x14ac:dyDescent="0.3">
      <c r="A14" s="132">
        <v>10</v>
      </c>
      <c r="B14" s="181" t="s">
        <v>416</v>
      </c>
      <c r="C14" s="221" t="s">
        <v>9</v>
      </c>
      <c r="D14" s="136">
        <f t="shared" si="0"/>
        <v>2</v>
      </c>
      <c r="E14" s="139">
        <v>10</v>
      </c>
      <c r="F14" s="111">
        <v>1</v>
      </c>
      <c r="G14" s="136">
        <f t="shared" si="1"/>
        <v>10</v>
      </c>
      <c r="H14" s="111">
        <f>VLOOKUP(B14,'NIGHT THREE'!M$3:Q$34,5,FALSE)</f>
        <v>117</v>
      </c>
      <c r="I14" s="111">
        <f t="shared" si="2"/>
        <v>1</v>
      </c>
      <c r="J14" s="150">
        <f t="shared" si="3"/>
        <v>4.4285714285714288</v>
      </c>
      <c r="K14" s="111">
        <f>VLOOKUP($B14,'Team SB Donations'!B$5:L$36,11,FALSE)</f>
        <v>27</v>
      </c>
      <c r="L14" s="136">
        <f t="shared" si="4"/>
        <v>1</v>
      </c>
      <c r="M14" s="143">
        <f t="shared" si="5"/>
        <v>17.428571428571431</v>
      </c>
      <c r="N14" s="84"/>
      <c r="P14" s="67"/>
      <c r="R14" s="139"/>
      <c r="S14" s="118" t="s">
        <v>137</v>
      </c>
      <c r="T14" s="111"/>
      <c r="U14" s="105"/>
      <c r="V14" s="105"/>
      <c r="W14" s="111">
        <f>VLOOKUP(S14,'NIGHT THREE'!M$3:Q$34,5,FALSE)</f>
        <v>10</v>
      </c>
      <c r="X14" s="210">
        <v>12</v>
      </c>
    </row>
    <row r="15" spans="1:24" x14ac:dyDescent="0.3">
      <c r="A15" s="132">
        <v>11</v>
      </c>
      <c r="B15" s="181" t="s">
        <v>151</v>
      </c>
      <c r="C15" s="221" t="s">
        <v>9</v>
      </c>
      <c r="D15" s="136">
        <f t="shared" si="0"/>
        <v>2</v>
      </c>
      <c r="E15" s="139">
        <v>7</v>
      </c>
      <c r="F15" s="111">
        <v>4</v>
      </c>
      <c r="G15" s="136">
        <f t="shared" si="1"/>
        <v>7</v>
      </c>
      <c r="H15" s="111">
        <f>VLOOKUP(B15,'NIGHT THREE'!M$3:Q$34,5,FALSE)</f>
        <v>37</v>
      </c>
      <c r="I15" s="111">
        <f t="shared" si="2"/>
        <v>10</v>
      </c>
      <c r="J15" s="150">
        <f t="shared" si="3"/>
        <v>3.1428571428571428</v>
      </c>
      <c r="K15" s="111">
        <f>VLOOKUP($B15,'Team SB Donations'!B$5:L$36,11,FALSE)</f>
        <v>6</v>
      </c>
      <c r="L15" s="136">
        <f t="shared" si="4"/>
        <v>5.2</v>
      </c>
      <c r="M15" s="143">
        <f t="shared" si="5"/>
        <v>17.342857142857142</v>
      </c>
      <c r="N15" s="84"/>
      <c r="P15" s="67"/>
      <c r="R15" s="139"/>
      <c r="S15" s="118" t="s">
        <v>237</v>
      </c>
      <c r="T15" s="111"/>
      <c r="U15" s="105"/>
      <c r="V15" s="105"/>
      <c r="W15" s="111">
        <f>VLOOKUP(S15,'NIGHT THREE'!M$3:Q$34,5,FALSE)</f>
        <v>2</v>
      </c>
      <c r="X15" s="210">
        <v>13</v>
      </c>
    </row>
    <row r="16" spans="1:24" x14ac:dyDescent="0.3">
      <c r="A16" s="132">
        <v>12</v>
      </c>
      <c r="B16" s="215" t="s">
        <v>376</v>
      </c>
      <c r="C16" s="221" t="s">
        <v>10</v>
      </c>
      <c r="D16" s="136">
        <f t="shared" si="0"/>
        <v>0</v>
      </c>
      <c r="E16" s="139">
        <v>9</v>
      </c>
      <c r="F16" s="111">
        <v>2</v>
      </c>
      <c r="G16" s="136">
        <f t="shared" si="1"/>
        <v>9</v>
      </c>
      <c r="H16" s="111">
        <f>VLOOKUP(B16,'NIGHT THREE'!M$3:Q$34,5,FALSE)</f>
        <v>54</v>
      </c>
      <c r="I16" s="111">
        <f t="shared" si="2"/>
        <v>6</v>
      </c>
      <c r="J16" s="150">
        <f t="shared" si="3"/>
        <v>3.7142857142857144</v>
      </c>
      <c r="K16" s="111">
        <f>VLOOKUP($B16,'Team SB Donations'!B$5:L$36,11,FALSE)</f>
        <v>10</v>
      </c>
      <c r="L16" s="136">
        <f t="shared" si="4"/>
        <v>4.4000000000000004</v>
      </c>
      <c r="M16" s="143">
        <f t="shared" si="5"/>
        <v>17.114285714285714</v>
      </c>
      <c r="N16" s="84"/>
      <c r="P16" s="67"/>
      <c r="R16" s="139"/>
      <c r="S16" s="118" t="s">
        <v>128</v>
      </c>
      <c r="T16" s="111"/>
      <c r="U16" s="105"/>
      <c r="V16" s="105"/>
      <c r="W16" s="111">
        <f>VLOOKUP(S16,'NIGHT THREE'!M$3:Q$34,5,FALSE)</f>
        <v>-1</v>
      </c>
      <c r="X16" s="210">
        <v>14</v>
      </c>
    </row>
    <row r="17" spans="1:24" x14ac:dyDescent="0.3">
      <c r="A17" s="132">
        <v>13</v>
      </c>
      <c r="B17" s="213" t="s">
        <v>417</v>
      </c>
      <c r="C17" s="221" t="s">
        <v>8</v>
      </c>
      <c r="D17" s="136">
        <f t="shared" si="0"/>
        <v>5</v>
      </c>
      <c r="E17" s="139">
        <v>8</v>
      </c>
      <c r="F17" s="111">
        <v>3</v>
      </c>
      <c r="G17" s="136">
        <f t="shared" si="1"/>
        <v>8</v>
      </c>
      <c r="H17" s="111">
        <f>VLOOKUP(B17,'NIGHT THREE'!M$3:Q$34,5,FALSE)</f>
        <v>38</v>
      </c>
      <c r="I17" s="111">
        <f t="shared" si="2"/>
        <v>9</v>
      </c>
      <c r="J17" s="150">
        <f t="shared" si="3"/>
        <v>3.2857142857142856</v>
      </c>
      <c r="K17" s="111">
        <f>VLOOKUP($B17,'Team SB Donations'!B$5:L$36,11,FALSE)</f>
        <v>28</v>
      </c>
      <c r="L17" s="136">
        <f t="shared" si="4"/>
        <v>0.8</v>
      </c>
      <c r="M17" s="143">
        <f t="shared" si="5"/>
        <v>17.085714285714285</v>
      </c>
      <c r="N17" s="84"/>
      <c r="P17" s="67"/>
      <c r="R17" s="139"/>
      <c r="S17" s="118" t="s">
        <v>141</v>
      </c>
      <c r="T17" s="111"/>
      <c r="U17" s="105"/>
      <c r="V17" s="105"/>
      <c r="W17" s="111">
        <f>VLOOKUP(S17,'NIGHT THREE'!M$3:Q$34,5,FALSE)</f>
        <v>-3</v>
      </c>
      <c r="X17" s="210">
        <v>15</v>
      </c>
    </row>
    <row r="18" spans="1:24" ht="15" thickBot="1" x14ac:dyDescent="0.35">
      <c r="A18" s="132">
        <v>14</v>
      </c>
      <c r="B18" s="303" t="s">
        <v>148</v>
      </c>
      <c r="C18" s="221" t="s">
        <v>7</v>
      </c>
      <c r="D18" s="136">
        <f t="shared" si="0"/>
        <v>8</v>
      </c>
      <c r="E18" s="139">
        <v>4</v>
      </c>
      <c r="F18" s="111">
        <v>7</v>
      </c>
      <c r="G18" s="136">
        <f t="shared" si="1"/>
        <v>4</v>
      </c>
      <c r="H18" s="111">
        <f>VLOOKUP(B18,'NIGHT THREE'!M$3:Q$34,5,FALSE)</f>
        <v>-12</v>
      </c>
      <c r="I18" s="111">
        <f t="shared" si="2"/>
        <v>19</v>
      </c>
      <c r="J18" s="150">
        <f t="shared" si="3"/>
        <v>1.8571428571428572</v>
      </c>
      <c r="K18" s="111">
        <f>VLOOKUP($B18,'Team SB Donations'!B$5:L$36,11,FALSE)</f>
        <v>18</v>
      </c>
      <c r="L18" s="136">
        <f t="shared" si="4"/>
        <v>2.8</v>
      </c>
      <c r="M18" s="143">
        <f t="shared" si="5"/>
        <v>16.657142857142858</v>
      </c>
      <c r="N18" s="84"/>
      <c r="P18" s="67"/>
      <c r="R18" s="139"/>
      <c r="S18" s="294" t="s">
        <v>144</v>
      </c>
      <c r="T18" s="111"/>
      <c r="U18" s="105"/>
      <c r="V18" s="105"/>
      <c r="W18" s="111">
        <f>VLOOKUP(S18,'NIGHT THREE'!M$3:Q$34,5,FALSE)</f>
        <v>-9</v>
      </c>
      <c r="X18" s="210">
        <v>16</v>
      </c>
    </row>
    <row r="19" spans="1:24" x14ac:dyDescent="0.3">
      <c r="A19" s="132">
        <v>15</v>
      </c>
      <c r="B19" s="209" t="s">
        <v>134</v>
      </c>
      <c r="C19" s="221" t="s">
        <v>7</v>
      </c>
      <c r="D19" s="136">
        <f t="shared" si="0"/>
        <v>8</v>
      </c>
      <c r="E19" s="139">
        <v>5</v>
      </c>
      <c r="F19" s="111">
        <v>6</v>
      </c>
      <c r="G19" s="136">
        <f t="shared" si="1"/>
        <v>5</v>
      </c>
      <c r="H19" s="111">
        <f>VLOOKUP(B19,'NIGHT THREE'!M$3:Q$34,5,FALSE)</f>
        <v>-21</v>
      </c>
      <c r="I19" s="111">
        <f t="shared" si="2"/>
        <v>22</v>
      </c>
      <c r="J19" s="150">
        <f t="shared" si="3"/>
        <v>1.4285714285714286</v>
      </c>
      <c r="K19" s="111">
        <f>VLOOKUP($B19,'Team SB Donations'!B$5:L$36,11,FALSE)</f>
        <v>22</v>
      </c>
      <c r="L19" s="136">
        <f t="shared" si="4"/>
        <v>2</v>
      </c>
      <c r="M19" s="143">
        <f t="shared" si="5"/>
        <v>16.428571428571431</v>
      </c>
      <c r="N19" s="84"/>
      <c r="P19" s="67"/>
      <c r="R19" s="139"/>
      <c r="S19" s="118" t="s">
        <v>150</v>
      </c>
      <c r="T19" s="111"/>
      <c r="U19" s="105"/>
      <c r="V19" s="105"/>
      <c r="W19" s="111">
        <f>VLOOKUP(S19,'NIGHT THREE'!M$3:Q$34,5,FALSE)</f>
        <v>-10</v>
      </c>
      <c r="X19" s="210">
        <v>17</v>
      </c>
    </row>
    <row r="20" spans="1:24" ht="15" thickBot="1" x14ac:dyDescent="0.35">
      <c r="A20" s="132">
        <v>16</v>
      </c>
      <c r="B20" s="263" t="s">
        <v>131</v>
      </c>
      <c r="C20" s="261" t="s">
        <v>8</v>
      </c>
      <c r="D20" s="136">
        <f t="shared" si="0"/>
        <v>5</v>
      </c>
      <c r="E20" s="139">
        <v>4</v>
      </c>
      <c r="F20" s="111">
        <v>7</v>
      </c>
      <c r="G20" s="136">
        <f t="shared" si="1"/>
        <v>4</v>
      </c>
      <c r="H20" s="111">
        <f>VLOOKUP(B20,'NIGHT THREE'!M$3:Q$34,5,FALSE)</f>
        <v>-12</v>
      </c>
      <c r="I20" s="111">
        <f t="shared" si="2"/>
        <v>18</v>
      </c>
      <c r="J20" s="150">
        <f t="shared" si="3"/>
        <v>2</v>
      </c>
      <c r="K20" s="111">
        <f>VLOOKUP($B20,'Team SB Donations'!B$5:L$36,11,FALSE)</f>
        <v>13</v>
      </c>
      <c r="L20" s="136">
        <f t="shared" si="4"/>
        <v>3.8</v>
      </c>
      <c r="M20" s="143">
        <f t="shared" si="5"/>
        <v>14.8</v>
      </c>
      <c r="N20" s="84"/>
      <c r="P20" s="67"/>
      <c r="R20" s="139"/>
      <c r="S20" s="118" t="s">
        <v>131</v>
      </c>
      <c r="T20" s="111"/>
      <c r="U20" s="105"/>
      <c r="V20" s="105"/>
      <c r="W20" s="111">
        <f>VLOOKUP(S20,'NIGHT THREE'!M$3:Q$34,5,FALSE)</f>
        <v>-12</v>
      </c>
      <c r="X20" s="210">
        <v>18</v>
      </c>
    </row>
    <row r="21" spans="1:24" x14ac:dyDescent="0.3">
      <c r="A21" s="132">
        <v>17</v>
      </c>
      <c r="B21" s="288" t="s">
        <v>150</v>
      </c>
      <c r="C21" s="259" t="s">
        <v>9</v>
      </c>
      <c r="D21" s="136">
        <f t="shared" si="0"/>
        <v>2</v>
      </c>
      <c r="E21" s="139">
        <v>5</v>
      </c>
      <c r="F21" s="111">
        <v>6</v>
      </c>
      <c r="G21" s="136">
        <f t="shared" si="1"/>
        <v>5</v>
      </c>
      <c r="H21" s="111">
        <f>VLOOKUP(B21,'NIGHT THREE'!M$3:Q$34,5,FALSE)</f>
        <v>-10</v>
      </c>
      <c r="I21" s="111">
        <f t="shared" si="2"/>
        <v>17</v>
      </c>
      <c r="J21" s="150">
        <f t="shared" si="3"/>
        <v>2.1428571428571428</v>
      </c>
      <c r="K21" s="111">
        <f>VLOOKUP($B21,'Team SB Donations'!B$5:L$36,11,FALSE)</f>
        <v>9</v>
      </c>
      <c r="L21" s="136">
        <f t="shared" si="4"/>
        <v>4.5999999999999996</v>
      </c>
      <c r="M21" s="143">
        <f t="shared" si="5"/>
        <v>13.742857142857142</v>
      </c>
      <c r="N21" s="84"/>
      <c r="P21" s="67"/>
      <c r="R21" s="139"/>
      <c r="S21" s="118" t="s">
        <v>148</v>
      </c>
      <c r="T21" s="111"/>
      <c r="U21" s="105"/>
      <c r="V21" s="105"/>
      <c r="W21" s="111">
        <f>VLOOKUP(S21,'NIGHT THREE'!M$3:Q$34,5,FALSE)</f>
        <v>-12</v>
      </c>
      <c r="X21" s="210">
        <v>19</v>
      </c>
    </row>
    <row r="22" spans="1:24" x14ac:dyDescent="0.3">
      <c r="A22" s="132">
        <v>18</v>
      </c>
      <c r="B22" s="181" t="s">
        <v>130</v>
      </c>
      <c r="C22" s="221" t="s">
        <v>9</v>
      </c>
      <c r="D22" s="136">
        <f t="shared" si="0"/>
        <v>2</v>
      </c>
      <c r="E22" s="139">
        <v>5</v>
      </c>
      <c r="F22" s="111">
        <v>6</v>
      </c>
      <c r="G22" s="136">
        <f t="shared" si="1"/>
        <v>5</v>
      </c>
      <c r="H22" s="111">
        <f>VLOOKUP(B22,'NIGHT THREE'!M$3:Q$34,5,FALSE)</f>
        <v>-36</v>
      </c>
      <c r="I22" s="111">
        <f t="shared" si="2"/>
        <v>25</v>
      </c>
      <c r="J22" s="150">
        <f t="shared" si="3"/>
        <v>1</v>
      </c>
      <c r="K22" s="111">
        <f>VLOOKUP($B22,'Team SB Donations'!B$5:L$36,11,FALSE)</f>
        <v>4</v>
      </c>
      <c r="L22" s="136">
        <f t="shared" si="4"/>
        <v>5.6</v>
      </c>
      <c r="M22" s="143">
        <f t="shared" si="5"/>
        <v>13.6</v>
      </c>
      <c r="N22" s="84"/>
      <c r="P22" s="67"/>
      <c r="R22" s="139"/>
      <c r="S22" s="208" t="s">
        <v>225</v>
      </c>
      <c r="T22" s="111"/>
      <c r="U22" s="105"/>
      <c r="V22" s="105"/>
      <c r="W22" s="111">
        <f>VLOOKUP(S22,'NIGHT THREE'!M$3:Q$34,5,FALSE)</f>
        <v>-16</v>
      </c>
      <c r="X22" s="210">
        <v>20</v>
      </c>
    </row>
    <row r="23" spans="1:24" x14ac:dyDescent="0.3">
      <c r="A23" s="132">
        <v>19</v>
      </c>
      <c r="B23" s="215" t="s">
        <v>142</v>
      </c>
      <c r="C23" s="221" t="s">
        <v>10</v>
      </c>
      <c r="D23" s="136">
        <f t="shared" si="0"/>
        <v>0</v>
      </c>
      <c r="E23" s="139">
        <v>7</v>
      </c>
      <c r="F23" s="111">
        <v>4</v>
      </c>
      <c r="G23" s="136">
        <f t="shared" si="1"/>
        <v>7</v>
      </c>
      <c r="H23" s="111">
        <f>VLOOKUP(B23,'NIGHT THREE'!M$3:Q$34,5,FALSE)</f>
        <v>23</v>
      </c>
      <c r="I23" s="111">
        <f t="shared" si="2"/>
        <v>11</v>
      </c>
      <c r="J23" s="150">
        <f t="shared" si="3"/>
        <v>3</v>
      </c>
      <c r="K23" s="111">
        <f>VLOOKUP($B23,'Team SB Donations'!B$5:L$36,11,FALSE)</f>
        <v>17</v>
      </c>
      <c r="L23" s="136">
        <f t="shared" si="4"/>
        <v>3</v>
      </c>
      <c r="M23" s="143">
        <f t="shared" si="5"/>
        <v>13</v>
      </c>
      <c r="N23" s="84"/>
      <c r="P23" s="67"/>
      <c r="R23" s="139"/>
      <c r="S23" s="118" t="s">
        <v>217</v>
      </c>
      <c r="T23" s="111"/>
      <c r="U23" s="105"/>
      <c r="V23" s="105"/>
      <c r="W23" s="111">
        <f>VLOOKUP(S23,'NIGHT THREE'!M$3:Q$34,5,FALSE)</f>
        <v>-18</v>
      </c>
      <c r="X23" s="210">
        <v>21</v>
      </c>
    </row>
    <row r="24" spans="1:24" x14ac:dyDescent="0.3">
      <c r="A24" s="132">
        <v>20</v>
      </c>
      <c r="B24" s="213" t="s">
        <v>429</v>
      </c>
      <c r="C24" s="221" t="s">
        <v>8</v>
      </c>
      <c r="D24" s="136">
        <f t="shared" si="0"/>
        <v>5</v>
      </c>
      <c r="E24" s="139">
        <v>4</v>
      </c>
      <c r="F24" s="111">
        <v>7</v>
      </c>
      <c r="G24" s="136">
        <f t="shared" si="1"/>
        <v>4</v>
      </c>
      <c r="H24" s="111">
        <f>VLOOKUP(B24,'NIGHT THREE'!M$3:Q$34,5,FALSE)</f>
        <v>-35</v>
      </c>
      <c r="I24" s="111">
        <f t="shared" si="2"/>
        <v>24</v>
      </c>
      <c r="J24" s="150">
        <f t="shared" si="3"/>
        <v>1.1428571428571428</v>
      </c>
      <c r="K24" s="111">
        <f>VLOOKUP($B24,'Team SB Donations'!B$5:L$36,11,FALSE)</f>
        <v>25</v>
      </c>
      <c r="L24" s="136">
        <f t="shared" si="4"/>
        <v>1.4</v>
      </c>
      <c r="M24" s="143">
        <f t="shared" si="5"/>
        <v>11.542857142857143</v>
      </c>
      <c r="N24" s="84"/>
      <c r="P24" s="67"/>
      <c r="R24" s="139"/>
      <c r="S24" s="295" t="s">
        <v>134</v>
      </c>
      <c r="T24" s="111"/>
      <c r="U24" s="105"/>
      <c r="V24" s="105"/>
      <c r="W24" s="111">
        <f>VLOOKUP(S24,'NIGHT THREE'!M$3:Q$34,5,FALSE)</f>
        <v>-21</v>
      </c>
      <c r="X24" s="210">
        <v>22</v>
      </c>
    </row>
    <row r="25" spans="1:24" x14ac:dyDescent="0.3">
      <c r="A25" s="132">
        <v>21</v>
      </c>
      <c r="B25" s="216" t="s">
        <v>137</v>
      </c>
      <c r="C25" s="221" t="s">
        <v>10</v>
      </c>
      <c r="D25" s="136">
        <f t="shared" si="0"/>
        <v>0</v>
      </c>
      <c r="E25" s="139">
        <v>5</v>
      </c>
      <c r="F25" s="111">
        <v>6</v>
      </c>
      <c r="G25" s="136">
        <f t="shared" si="1"/>
        <v>5</v>
      </c>
      <c r="H25" s="111">
        <f>VLOOKUP(B25,'NIGHT THREE'!M$3:Q$34,5,FALSE)</f>
        <v>10</v>
      </c>
      <c r="I25" s="111">
        <f t="shared" si="2"/>
        <v>12</v>
      </c>
      <c r="J25" s="150">
        <f t="shared" si="3"/>
        <v>2.8571428571428572</v>
      </c>
      <c r="K25" s="111">
        <f>VLOOKUP($B25,'Team SB Donations'!B$5:L$36,11,FALSE)</f>
        <v>14</v>
      </c>
      <c r="L25" s="136">
        <f t="shared" si="4"/>
        <v>3.6</v>
      </c>
      <c r="M25" s="143">
        <f t="shared" si="5"/>
        <v>11.457142857142857</v>
      </c>
      <c r="N25" s="84"/>
      <c r="P25" s="67"/>
      <c r="R25" s="139"/>
      <c r="S25" s="118" t="s">
        <v>235</v>
      </c>
      <c r="T25" s="111"/>
      <c r="U25" s="105"/>
      <c r="V25" s="105"/>
      <c r="W25" s="111">
        <f>VLOOKUP(S25,'NIGHT THREE'!M$3:Q$34,5,FALSE)</f>
        <v>-27</v>
      </c>
      <c r="X25" s="210">
        <v>23</v>
      </c>
    </row>
    <row r="26" spans="1:24" ht="15" thickBot="1" x14ac:dyDescent="0.35">
      <c r="A26" s="132">
        <v>22</v>
      </c>
      <c r="B26" s="213" t="s">
        <v>144</v>
      </c>
      <c r="C26" s="221" t="s">
        <v>8</v>
      </c>
      <c r="D26" s="136">
        <f t="shared" si="0"/>
        <v>5</v>
      </c>
      <c r="E26" s="139">
        <v>4</v>
      </c>
      <c r="F26" s="111">
        <v>7</v>
      </c>
      <c r="G26" s="136">
        <f t="shared" si="1"/>
        <v>4</v>
      </c>
      <c r="H26" s="111">
        <f>VLOOKUP(B26,'NIGHT THREE'!M$3:Q$34,5,FALSE)</f>
        <v>-9</v>
      </c>
      <c r="I26" s="111">
        <f t="shared" si="2"/>
        <v>16</v>
      </c>
      <c r="J26" s="150">
        <f t="shared" si="3"/>
        <v>2.2857142857142856</v>
      </c>
      <c r="K26" s="111">
        <f>VLOOKUP($B26,'Team SB Donations'!B$5:L$36,11,FALSE)</f>
        <v>32</v>
      </c>
      <c r="L26" s="136">
        <f t="shared" si="4"/>
        <v>0</v>
      </c>
      <c r="M26" s="143">
        <f t="shared" si="5"/>
        <v>11.285714285714285</v>
      </c>
      <c r="N26" s="84"/>
      <c r="P26" s="67"/>
      <c r="R26" s="139"/>
      <c r="S26" s="294" t="s">
        <v>429</v>
      </c>
      <c r="T26" s="111"/>
      <c r="U26" s="105"/>
      <c r="V26" s="105"/>
      <c r="W26" s="111">
        <f>VLOOKUP(S26,'NIGHT THREE'!M$3:Q$34,5,FALSE)</f>
        <v>-35</v>
      </c>
      <c r="X26" s="210">
        <v>24</v>
      </c>
    </row>
    <row r="27" spans="1:24" x14ac:dyDescent="0.3">
      <c r="A27" s="132">
        <v>23</v>
      </c>
      <c r="B27" s="213" t="s">
        <v>139</v>
      </c>
      <c r="C27" s="221" t="s">
        <v>8</v>
      </c>
      <c r="D27" s="136">
        <f t="shared" si="0"/>
        <v>5</v>
      </c>
      <c r="E27" s="139">
        <v>3</v>
      </c>
      <c r="F27" s="111">
        <v>8</v>
      </c>
      <c r="G27" s="136">
        <f t="shared" si="1"/>
        <v>3</v>
      </c>
      <c r="H27" s="111">
        <f>VLOOKUP(B27,'NIGHT THREE'!M$3:Q$34,5,FALSE)</f>
        <v>-50</v>
      </c>
      <c r="I27" s="111">
        <f t="shared" si="2"/>
        <v>26</v>
      </c>
      <c r="J27" s="150">
        <f t="shared" si="3"/>
        <v>0.8571428571428571</v>
      </c>
      <c r="K27" s="111">
        <f>VLOOKUP($B27,'Team SB Donations'!B$5:L$36,11,FALSE)</f>
        <v>24</v>
      </c>
      <c r="L27" s="136">
        <f t="shared" si="4"/>
        <v>1.6</v>
      </c>
      <c r="M27" s="143">
        <f t="shared" si="5"/>
        <v>10.457142857142857</v>
      </c>
      <c r="N27" s="84"/>
      <c r="P27" s="67"/>
      <c r="R27" s="139"/>
      <c r="S27" s="295" t="s">
        <v>130</v>
      </c>
      <c r="T27" s="111"/>
      <c r="U27" s="105"/>
      <c r="V27" s="105"/>
      <c r="W27" s="111">
        <f>VLOOKUP(S27,'NIGHT THREE'!M$3:Q$34,5,FALSE)</f>
        <v>-36</v>
      </c>
      <c r="X27" s="210">
        <v>25</v>
      </c>
    </row>
    <row r="28" spans="1:24" ht="15" thickBot="1" x14ac:dyDescent="0.35">
      <c r="A28" s="132">
        <v>24</v>
      </c>
      <c r="B28" s="289" t="s">
        <v>225</v>
      </c>
      <c r="C28" s="261" t="s">
        <v>9</v>
      </c>
      <c r="D28" s="136">
        <f t="shared" si="0"/>
        <v>2</v>
      </c>
      <c r="E28" s="139">
        <v>5</v>
      </c>
      <c r="F28" s="111">
        <v>6</v>
      </c>
      <c r="G28" s="136">
        <f t="shared" si="1"/>
        <v>5</v>
      </c>
      <c r="H28" s="111">
        <f>VLOOKUP(B28,'NIGHT THREE'!M$3:Q$34,5,FALSE)</f>
        <v>-16</v>
      </c>
      <c r="I28" s="111">
        <f t="shared" si="2"/>
        <v>20</v>
      </c>
      <c r="J28" s="150">
        <f t="shared" si="3"/>
        <v>1.7142857142857142</v>
      </c>
      <c r="K28" s="111">
        <f>VLOOKUP($B28,'Team SB Donations'!B$5:L$36,11,FALSE)</f>
        <v>26</v>
      </c>
      <c r="L28" s="136">
        <f t="shared" si="4"/>
        <v>1.2</v>
      </c>
      <c r="M28" s="143">
        <f t="shared" si="5"/>
        <v>9.9142857142857128</v>
      </c>
      <c r="N28" s="84"/>
      <c r="P28" s="67"/>
      <c r="R28" s="139"/>
      <c r="S28" s="118" t="s">
        <v>139</v>
      </c>
      <c r="T28" s="111"/>
      <c r="U28" s="105"/>
      <c r="V28" s="105"/>
      <c r="W28" s="111">
        <f>VLOOKUP(S28,'NIGHT THREE'!M$3:Q$34,5,FALSE)</f>
        <v>-50</v>
      </c>
      <c r="X28" s="210">
        <v>26</v>
      </c>
    </row>
    <row r="29" spans="1:24" x14ac:dyDescent="0.3">
      <c r="A29" s="132">
        <v>25</v>
      </c>
      <c r="B29" s="264" t="s">
        <v>217</v>
      </c>
      <c r="C29" s="259" t="s">
        <v>10</v>
      </c>
      <c r="D29" s="136">
        <f t="shared" si="0"/>
        <v>0</v>
      </c>
      <c r="E29" s="221">
        <v>4</v>
      </c>
      <c r="F29" s="111">
        <v>7</v>
      </c>
      <c r="G29" s="136">
        <f t="shared" si="1"/>
        <v>4</v>
      </c>
      <c r="H29" s="111">
        <f>VLOOKUP(B29,'NIGHT THREE'!M$3:Q$34,5,FALSE)</f>
        <v>-18</v>
      </c>
      <c r="I29" s="111">
        <f t="shared" si="2"/>
        <v>21</v>
      </c>
      <c r="J29" s="150">
        <f t="shared" si="3"/>
        <v>1.5714285714285714</v>
      </c>
      <c r="K29" s="111">
        <f>VLOOKUP($B29,'Team SB Donations'!B$5:L$36,11,FALSE)</f>
        <v>12</v>
      </c>
      <c r="L29" s="136">
        <f t="shared" si="4"/>
        <v>4</v>
      </c>
      <c r="M29" s="143">
        <f t="shared" si="5"/>
        <v>9.5714285714285712</v>
      </c>
      <c r="N29" s="84"/>
      <c r="P29" s="67"/>
      <c r="R29" s="139"/>
      <c r="S29" s="118" t="s">
        <v>375</v>
      </c>
      <c r="T29" s="111"/>
      <c r="U29" s="105"/>
      <c r="V29" s="105"/>
      <c r="W29" s="111">
        <f>VLOOKUP(S29,'NIGHT THREE'!M$3:Q$34,5,FALSE)</f>
        <v>-51</v>
      </c>
      <c r="X29" s="210">
        <v>27</v>
      </c>
    </row>
    <row r="30" spans="1:24" x14ac:dyDescent="0.3">
      <c r="A30" s="132">
        <v>26</v>
      </c>
      <c r="B30" s="213" t="s">
        <v>222</v>
      </c>
      <c r="C30" s="221" t="s">
        <v>8</v>
      </c>
      <c r="D30" s="136">
        <f t="shared" si="0"/>
        <v>5</v>
      </c>
      <c r="E30" s="221">
        <v>1</v>
      </c>
      <c r="F30" s="111">
        <v>10</v>
      </c>
      <c r="G30" s="136">
        <f t="shared" si="1"/>
        <v>1</v>
      </c>
      <c r="H30" s="111">
        <f>VLOOKUP(B30,'NIGHT THREE'!M$3:Q$34,5,FALSE)</f>
        <v>-80</v>
      </c>
      <c r="I30" s="111">
        <f t="shared" si="2"/>
        <v>30</v>
      </c>
      <c r="J30" s="150">
        <f t="shared" si="3"/>
        <v>0.2857142857142857</v>
      </c>
      <c r="K30" s="111">
        <f>VLOOKUP($B30,'Team SB Donations'!B$5:L$36,11,FALSE)</f>
        <v>20</v>
      </c>
      <c r="L30" s="136">
        <f t="shared" si="4"/>
        <v>2.4</v>
      </c>
      <c r="M30" s="143">
        <f t="shared" si="5"/>
        <v>8.6857142857142851</v>
      </c>
      <c r="N30" s="84"/>
      <c r="P30" s="67"/>
      <c r="R30" s="139"/>
      <c r="S30" s="208" t="s">
        <v>147</v>
      </c>
      <c r="T30" s="111"/>
      <c r="U30" s="105"/>
      <c r="V30" s="105"/>
      <c r="W30" s="111">
        <f>VLOOKUP(S30,'NIGHT THREE'!M$3:Q$34,5,FALSE)</f>
        <v>-61</v>
      </c>
      <c r="X30" s="210">
        <v>28</v>
      </c>
    </row>
    <row r="31" spans="1:24" x14ac:dyDescent="0.3">
      <c r="A31" s="132">
        <v>27</v>
      </c>
      <c r="B31" s="215" t="s">
        <v>375</v>
      </c>
      <c r="C31" s="221" t="s">
        <v>10</v>
      </c>
      <c r="D31" s="136">
        <f t="shared" si="0"/>
        <v>0</v>
      </c>
      <c r="E31" s="221">
        <v>3</v>
      </c>
      <c r="F31" s="111">
        <v>8</v>
      </c>
      <c r="G31" s="136">
        <f t="shared" si="1"/>
        <v>3</v>
      </c>
      <c r="H31" s="111">
        <f>VLOOKUP(B31,'NIGHT THREE'!M$3:Q$34,5,FALSE)</f>
        <v>-51</v>
      </c>
      <c r="I31" s="111">
        <f t="shared" si="2"/>
        <v>27</v>
      </c>
      <c r="J31" s="150">
        <f t="shared" si="3"/>
        <v>0.7142857142857143</v>
      </c>
      <c r="K31" s="111">
        <f>VLOOKUP($B31,'Team SB Donations'!B$5:L$36,11,FALSE)</f>
        <v>8</v>
      </c>
      <c r="L31" s="136">
        <f t="shared" si="4"/>
        <v>4.8</v>
      </c>
      <c r="M31" s="143">
        <f t="shared" si="5"/>
        <v>8.5142857142857142</v>
      </c>
      <c r="N31" s="84"/>
      <c r="P31" s="67"/>
      <c r="R31" s="139"/>
      <c r="S31" s="118" t="s">
        <v>143</v>
      </c>
      <c r="T31" s="111"/>
      <c r="U31" s="105"/>
      <c r="V31" s="105"/>
      <c r="W31" s="111">
        <f>VLOOKUP(S31,'NIGHT THREE'!M$3:Q$34,5,FALSE)</f>
        <v>-71</v>
      </c>
      <c r="X31" s="210">
        <v>29</v>
      </c>
    </row>
    <row r="32" spans="1:24" x14ac:dyDescent="0.3">
      <c r="A32" s="132">
        <v>28</v>
      </c>
      <c r="B32" s="181" t="s">
        <v>235</v>
      </c>
      <c r="C32" s="221" t="s">
        <v>9</v>
      </c>
      <c r="D32" s="136">
        <f t="shared" si="0"/>
        <v>2</v>
      </c>
      <c r="E32" s="221">
        <v>4</v>
      </c>
      <c r="F32" s="111">
        <v>7</v>
      </c>
      <c r="G32" s="136">
        <f t="shared" si="1"/>
        <v>4</v>
      </c>
      <c r="H32" s="111">
        <f>VLOOKUP(B32,'NIGHT THREE'!M$3:Q$34,5,FALSE)</f>
        <v>-27</v>
      </c>
      <c r="I32" s="111">
        <f t="shared" si="2"/>
        <v>23</v>
      </c>
      <c r="J32" s="150">
        <f t="shared" si="3"/>
        <v>1.2857142857142858</v>
      </c>
      <c r="K32" s="111">
        <f>VLOOKUP($B32,'Team SB Donations'!B$5:L$36,11,FALSE)</f>
        <v>30</v>
      </c>
      <c r="L32" s="136">
        <f t="shared" si="4"/>
        <v>0.4</v>
      </c>
      <c r="M32" s="143">
        <f t="shared" si="5"/>
        <v>7.6857142857142859</v>
      </c>
      <c r="N32" s="84"/>
      <c r="P32" s="67"/>
      <c r="R32" s="139"/>
      <c r="S32" s="118" t="s">
        <v>222</v>
      </c>
      <c r="T32" s="111"/>
      <c r="U32" s="105"/>
      <c r="V32" s="105"/>
      <c r="W32" s="111">
        <f>VLOOKUP(S32,'NIGHT THREE'!M$3:Q$34,5,FALSE)</f>
        <v>-80</v>
      </c>
      <c r="X32" s="210">
        <v>30</v>
      </c>
    </row>
    <row r="33" spans="1:24" x14ac:dyDescent="0.3">
      <c r="A33" s="132">
        <v>29</v>
      </c>
      <c r="B33" s="215" t="s">
        <v>135</v>
      </c>
      <c r="C33" s="221" t="s">
        <v>10</v>
      </c>
      <c r="D33" s="136">
        <f t="shared" si="0"/>
        <v>0</v>
      </c>
      <c r="E33" s="221">
        <v>1</v>
      </c>
      <c r="F33" s="111">
        <v>10</v>
      </c>
      <c r="G33" s="136">
        <f t="shared" si="1"/>
        <v>1</v>
      </c>
      <c r="H33" s="111">
        <f>VLOOKUP(B33,'NIGHT THREE'!M$3:Q$34,5,FALSE)</f>
        <v>-103</v>
      </c>
      <c r="I33" s="111">
        <f t="shared" si="2"/>
        <v>32</v>
      </c>
      <c r="J33" s="150">
        <f t="shared" si="3"/>
        <v>0</v>
      </c>
      <c r="K33" s="111">
        <f>VLOOKUP($B33,'Team SB Donations'!B$5:L$36,11,FALSE)</f>
        <v>3</v>
      </c>
      <c r="L33" s="136">
        <f t="shared" si="4"/>
        <v>5.8</v>
      </c>
      <c r="M33" s="143">
        <f t="shared" si="5"/>
        <v>6.8</v>
      </c>
      <c r="N33" s="84"/>
      <c r="P33" s="67"/>
      <c r="R33" s="139"/>
      <c r="S33" s="118" t="s">
        <v>140</v>
      </c>
      <c r="T33" s="111"/>
      <c r="U33" s="105"/>
      <c r="V33" s="105"/>
      <c r="W33" s="111">
        <f>VLOOKUP(S33,'NIGHT THREE'!M$3:Q$34,5,FALSE)</f>
        <v>-85</v>
      </c>
      <c r="X33" s="210">
        <v>31</v>
      </c>
    </row>
    <row r="34" spans="1:24" x14ac:dyDescent="0.3">
      <c r="A34" s="132">
        <v>30</v>
      </c>
      <c r="B34" s="216" t="s">
        <v>147</v>
      </c>
      <c r="C34" s="221" t="s">
        <v>10</v>
      </c>
      <c r="D34" s="136">
        <f t="shared" si="0"/>
        <v>0</v>
      </c>
      <c r="E34" s="221">
        <v>2</v>
      </c>
      <c r="F34" s="111">
        <v>9</v>
      </c>
      <c r="G34" s="136">
        <f t="shared" si="1"/>
        <v>2</v>
      </c>
      <c r="H34" s="111">
        <f>VLOOKUP(B34,'NIGHT THREE'!M$3:Q$34,5,FALSE)</f>
        <v>-61</v>
      </c>
      <c r="I34" s="111">
        <f t="shared" si="2"/>
        <v>28</v>
      </c>
      <c r="J34" s="150">
        <f t="shared" si="3"/>
        <v>0.5714285714285714</v>
      </c>
      <c r="K34" s="111">
        <f>VLOOKUP($B34,'Team SB Donations'!B$5:L$36,11,FALSE)</f>
        <v>15</v>
      </c>
      <c r="L34" s="136">
        <f t="shared" si="4"/>
        <v>3.4</v>
      </c>
      <c r="M34" s="143">
        <f t="shared" si="5"/>
        <v>5.9714285714285715</v>
      </c>
      <c r="N34" s="84"/>
      <c r="P34" s="67"/>
      <c r="R34" s="139"/>
      <c r="S34" s="118" t="s">
        <v>135</v>
      </c>
      <c r="T34" s="111"/>
      <c r="U34" s="105"/>
      <c r="V34" s="105"/>
      <c r="W34" s="111">
        <f>VLOOKUP(S34,'NIGHT THREE'!M$3:Q$34,5,FALSE)</f>
        <v>-103</v>
      </c>
      <c r="X34" s="210">
        <v>32</v>
      </c>
    </row>
    <row r="35" spans="1:24" x14ac:dyDescent="0.3">
      <c r="A35" s="132">
        <v>31</v>
      </c>
      <c r="B35" s="181" t="s">
        <v>143</v>
      </c>
      <c r="C35" s="221" t="s">
        <v>9</v>
      </c>
      <c r="D35" s="136">
        <f t="shared" si="0"/>
        <v>2</v>
      </c>
      <c r="E35" s="221">
        <v>3</v>
      </c>
      <c r="F35" s="111">
        <v>8</v>
      </c>
      <c r="G35" s="136">
        <f t="shared" si="1"/>
        <v>3</v>
      </c>
      <c r="H35" s="111">
        <f>VLOOKUP(B35,'NIGHT THREE'!M$3:Q$34,5,FALSE)</f>
        <v>-71</v>
      </c>
      <c r="I35" s="111">
        <f t="shared" si="2"/>
        <v>29</v>
      </c>
      <c r="J35" s="150">
        <f t="shared" si="3"/>
        <v>0.42857142857142855</v>
      </c>
      <c r="K35" s="111">
        <f>VLOOKUP($B35,'Team SB Donations'!B$5:L$36,11,FALSE)</f>
        <v>31</v>
      </c>
      <c r="L35" s="136">
        <f t="shared" si="4"/>
        <v>0.2</v>
      </c>
      <c r="M35" s="143">
        <f t="shared" si="5"/>
        <v>5.628571428571429</v>
      </c>
      <c r="P35" s="67"/>
    </row>
    <row r="36" spans="1:24" ht="15" thickBot="1" x14ac:dyDescent="0.35">
      <c r="A36" s="132">
        <v>32</v>
      </c>
      <c r="B36" s="215" t="s">
        <v>140</v>
      </c>
      <c r="C36" s="221" t="s">
        <v>10</v>
      </c>
      <c r="D36" s="136">
        <f t="shared" si="0"/>
        <v>0</v>
      </c>
      <c r="E36" s="221">
        <v>2</v>
      </c>
      <c r="F36" s="111">
        <v>9</v>
      </c>
      <c r="G36" s="140">
        <f t="shared" si="1"/>
        <v>2</v>
      </c>
      <c r="H36" s="111">
        <f>VLOOKUP(B36,'NIGHT THREE'!M$3:Q$34,5,FALSE)</f>
        <v>-85</v>
      </c>
      <c r="I36" s="111">
        <f t="shared" si="2"/>
        <v>31</v>
      </c>
      <c r="J36" s="151">
        <f t="shared" si="3"/>
        <v>0.14285714285714285</v>
      </c>
      <c r="K36" s="111">
        <f>VLOOKUP($B36,'Team SB Donations'!B$5:L$36,11,FALSE)</f>
        <v>29</v>
      </c>
      <c r="L36" s="140">
        <f t="shared" si="4"/>
        <v>0.6</v>
      </c>
      <c r="M36" s="143">
        <f t="shared" si="5"/>
        <v>2.7428571428571429</v>
      </c>
      <c r="N36" s="84"/>
      <c r="P36" s="67"/>
      <c r="Q36" s="67"/>
      <c r="R36" s="67"/>
      <c r="S36" s="67"/>
      <c r="T36" s="67"/>
      <c r="U36" s="67"/>
      <c r="V36" s="67"/>
    </row>
    <row r="37" spans="1:24" x14ac:dyDescent="0.3">
      <c r="N37" s="84"/>
      <c r="P37" s="67"/>
      <c r="Q37" s="67"/>
      <c r="R37" s="67"/>
      <c r="S37" s="67"/>
      <c r="T37" s="67"/>
      <c r="U37" s="67"/>
      <c r="V37" s="67"/>
    </row>
    <row r="38" spans="1:24" x14ac:dyDescent="0.3">
      <c r="P38" s="67"/>
      <c r="Q38" s="67"/>
      <c r="R38" s="67"/>
      <c r="S38" s="67"/>
      <c r="T38" s="67"/>
      <c r="U38" s="67"/>
      <c r="V38" s="67"/>
    </row>
    <row r="39" spans="1:24" x14ac:dyDescent="0.3">
      <c r="B39" s="68"/>
      <c r="C39" s="68"/>
      <c r="D39" s="74"/>
      <c r="E39" s="79"/>
      <c r="F39" s="79"/>
      <c r="G39" s="79"/>
      <c r="H39" s="79"/>
      <c r="I39" s="79"/>
      <c r="J39" s="74"/>
      <c r="K39" s="74"/>
      <c r="L39" s="74"/>
      <c r="M39" s="74"/>
      <c r="N39" s="84"/>
      <c r="P39" s="67"/>
      <c r="Q39" s="67"/>
      <c r="R39" s="67"/>
      <c r="S39" s="67"/>
      <c r="T39" s="67"/>
      <c r="U39" s="67"/>
      <c r="V39" s="67"/>
    </row>
    <row r="40" spans="1:24" x14ac:dyDescent="0.3">
      <c r="N40" s="84"/>
      <c r="P40" s="67"/>
      <c r="Q40" s="67"/>
      <c r="R40" s="67"/>
      <c r="S40" s="67"/>
      <c r="T40" s="67"/>
      <c r="U40" s="67"/>
      <c r="V40" s="67"/>
    </row>
    <row r="41" spans="1:24" x14ac:dyDescent="0.3">
      <c r="N41" s="84"/>
      <c r="P41" s="67"/>
      <c r="Q41" s="67"/>
      <c r="R41" s="67"/>
      <c r="S41" s="67"/>
      <c r="T41" s="67"/>
      <c r="U41" s="67"/>
      <c r="V41" s="67"/>
    </row>
    <row r="42" spans="1:24" x14ac:dyDescent="0.3">
      <c r="N42" s="84"/>
      <c r="P42" s="67"/>
      <c r="Q42" s="67"/>
      <c r="R42" s="67"/>
      <c r="S42" s="67"/>
      <c r="T42" s="67"/>
      <c r="U42" s="67"/>
      <c r="V42" s="67"/>
    </row>
    <row r="43" spans="1:24" x14ac:dyDescent="0.3">
      <c r="N43" s="84"/>
      <c r="P43" s="67"/>
      <c r="Q43" s="67"/>
      <c r="R43" s="67"/>
      <c r="S43" s="67"/>
      <c r="T43" s="67"/>
      <c r="U43" s="67"/>
      <c r="V43" s="67"/>
    </row>
    <row r="44" spans="1:24" x14ac:dyDescent="0.3">
      <c r="P44" s="67"/>
      <c r="Q44" s="67"/>
      <c r="R44" s="67"/>
      <c r="S44" s="67"/>
      <c r="T44" s="67"/>
      <c r="U44" s="67"/>
      <c r="V44" s="67"/>
    </row>
    <row r="45" spans="1:24" x14ac:dyDescent="0.3">
      <c r="P45" s="67"/>
      <c r="Q45" s="67"/>
      <c r="R45" s="67"/>
      <c r="S45" s="67"/>
      <c r="T45" s="67"/>
      <c r="U45" s="67"/>
      <c r="V45" s="67"/>
    </row>
    <row r="46" spans="1:24" x14ac:dyDescent="0.3">
      <c r="P46" s="67"/>
      <c r="Q46" s="67"/>
      <c r="R46" s="67"/>
      <c r="S46" s="67"/>
      <c r="T46" s="67"/>
      <c r="U46" s="67"/>
      <c r="V46" s="67"/>
    </row>
    <row r="47" spans="1:24" x14ac:dyDescent="0.3">
      <c r="P47" s="67"/>
      <c r="Q47" s="67"/>
      <c r="R47" s="67"/>
      <c r="S47" s="67"/>
      <c r="T47" s="67"/>
      <c r="U47" s="67"/>
      <c r="V47" s="67"/>
    </row>
    <row r="48" spans="1:24" x14ac:dyDescent="0.3">
      <c r="P48" s="67"/>
      <c r="Q48" s="67"/>
      <c r="R48" s="67"/>
      <c r="S48" s="67"/>
      <c r="T48" s="67"/>
      <c r="U48" s="67"/>
      <c r="V48" s="67"/>
    </row>
    <row r="49" spans="16:22" x14ac:dyDescent="0.3">
      <c r="P49" s="67"/>
      <c r="Q49" s="67"/>
      <c r="R49" s="67"/>
      <c r="S49" s="67"/>
      <c r="T49" s="67"/>
      <c r="U49" s="67"/>
      <c r="V49" s="67"/>
    </row>
    <row r="50" spans="16:22" x14ac:dyDescent="0.3">
      <c r="P50" s="67"/>
      <c r="Q50" s="67"/>
      <c r="R50" s="67"/>
      <c r="S50" s="67"/>
      <c r="T50" s="67"/>
      <c r="U50" s="67"/>
      <c r="V50" s="67"/>
    </row>
    <row r="51" spans="16:22" x14ac:dyDescent="0.3">
      <c r="P51" s="67"/>
      <c r="Q51" s="67"/>
      <c r="R51" s="67"/>
      <c r="S51" s="67"/>
      <c r="T51" s="67"/>
      <c r="U51" s="67"/>
      <c r="V51" s="67"/>
    </row>
    <row r="52" spans="16:22" x14ac:dyDescent="0.3">
      <c r="P52" s="67"/>
      <c r="Q52" s="67"/>
      <c r="R52" s="67"/>
      <c r="S52" s="67"/>
      <c r="T52" s="67"/>
      <c r="U52" s="67"/>
      <c r="V52" s="67"/>
    </row>
    <row r="53" spans="16:22" x14ac:dyDescent="0.3">
      <c r="P53" s="67"/>
      <c r="Q53" s="67"/>
      <c r="R53" s="67"/>
      <c r="S53" s="67"/>
      <c r="T53" s="67"/>
      <c r="U53" s="67"/>
      <c r="V53" s="67"/>
    </row>
    <row r="54" spans="16:22" x14ac:dyDescent="0.3">
      <c r="P54" s="67"/>
      <c r="Q54" s="67"/>
      <c r="R54" s="67"/>
      <c r="S54" s="67"/>
      <c r="T54" s="67"/>
      <c r="U54" s="67"/>
      <c r="V54" s="67"/>
    </row>
    <row r="55" spans="16:22" x14ac:dyDescent="0.3">
      <c r="P55" s="67"/>
      <c r="Q55" s="67"/>
      <c r="R55" s="67"/>
      <c r="S55" s="67"/>
      <c r="T55" s="67"/>
      <c r="U55" s="67"/>
      <c r="V55" s="67"/>
    </row>
    <row r="56" spans="16:22" x14ac:dyDescent="0.3">
      <c r="P56" s="67"/>
      <c r="Q56" s="67"/>
      <c r="R56" s="67"/>
      <c r="S56" s="67"/>
      <c r="T56" s="67"/>
      <c r="U56" s="67"/>
      <c r="V56" s="67"/>
    </row>
    <row r="57" spans="16:22" x14ac:dyDescent="0.3">
      <c r="P57" s="67"/>
      <c r="Q57" s="67"/>
      <c r="R57" s="67"/>
      <c r="S57" s="67"/>
      <c r="T57" s="67"/>
      <c r="U57" s="67"/>
      <c r="V57" s="67"/>
    </row>
    <row r="58" spans="16:22" x14ac:dyDescent="0.3">
      <c r="P58" s="67"/>
      <c r="Q58" s="67"/>
      <c r="R58" s="67"/>
      <c r="S58" s="67"/>
      <c r="T58" s="67"/>
      <c r="U58" s="67"/>
      <c r="V58" s="67"/>
    </row>
    <row r="59" spans="16:22" x14ac:dyDescent="0.3">
      <c r="P59" s="67"/>
      <c r="Q59" s="67"/>
      <c r="R59" s="67"/>
      <c r="S59" s="67"/>
      <c r="T59" s="67"/>
      <c r="U59" s="67"/>
      <c r="V59" s="67"/>
    </row>
    <row r="60" spans="16:22" x14ac:dyDescent="0.3">
      <c r="P60" s="67"/>
      <c r="Q60" s="67"/>
      <c r="R60" s="67"/>
      <c r="S60" s="67"/>
      <c r="T60" s="67"/>
      <c r="U60" s="67"/>
      <c r="V60" s="67"/>
    </row>
    <row r="61" spans="16:22" x14ac:dyDescent="0.3">
      <c r="P61" s="67"/>
      <c r="Q61" s="67"/>
      <c r="R61" s="67"/>
      <c r="S61" s="67"/>
      <c r="T61" s="67"/>
      <c r="U61" s="67"/>
      <c r="V61" s="67"/>
    </row>
    <row r="62" spans="16:22" x14ac:dyDescent="0.3">
      <c r="P62" s="67"/>
      <c r="Q62" s="67"/>
      <c r="R62" s="67"/>
      <c r="S62" s="67"/>
      <c r="T62" s="67"/>
      <c r="U62" s="67"/>
      <c r="V62" s="67"/>
    </row>
    <row r="63" spans="16:22" x14ac:dyDescent="0.3">
      <c r="P63" s="67"/>
      <c r="Q63" s="67"/>
      <c r="R63" s="67"/>
      <c r="S63" s="67"/>
      <c r="T63" s="67"/>
      <c r="U63" s="67"/>
      <c r="V63" s="67"/>
    </row>
    <row r="64" spans="16:22" x14ac:dyDescent="0.3">
      <c r="P64" s="67"/>
      <c r="Q64" s="67"/>
      <c r="R64" s="67"/>
      <c r="S64" s="67"/>
      <c r="T64" s="67"/>
      <c r="U64" s="67"/>
      <c r="V64" s="67"/>
    </row>
    <row r="65" spans="16:22" x14ac:dyDescent="0.3">
      <c r="P65" s="67"/>
      <c r="Q65" s="67"/>
      <c r="R65" s="67"/>
      <c r="S65" s="67"/>
      <c r="T65" s="67"/>
      <c r="U65" s="67"/>
      <c r="V65" s="67"/>
    </row>
    <row r="66" spans="16:22" x14ac:dyDescent="0.3">
      <c r="P66" s="67"/>
      <c r="Q66" s="67"/>
      <c r="R66" s="67"/>
      <c r="S66" s="67"/>
      <c r="T66" s="67"/>
      <c r="U66" s="67"/>
      <c r="V66" s="67"/>
    </row>
    <row r="67" spans="16:22" x14ac:dyDescent="0.3">
      <c r="P67" s="67"/>
      <c r="Q67" s="67"/>
      <c r="R67" s="67"/>
      <c r="S67" s="67"/>
      <c r="T67" s="67"/>
      <c r="U67" s="67"/>
      <c r="V67" s="67"/>
    </row>
    <row r="68" spans="16:22" x14ac:dyDescent="0.3">
      <c r="P68" s="67"/>
      <c r="Q68" s="67"/>
      <c r="R68" s="67"/>
      <c r="S68" s="67"/>
      <c r="T68" s="67"/>
      <c r="U68" s="67"/>
      <c r="V68" s="67"/>
    </row>
    <row r="69" spans="16:22" x14ac:dyDescent="0.3">
      <c r="P69" s="67"/>
      <c r="Q69" s="67"/>
      <c r="R69" s="67"/>
      <c r="S69" s="67"/>
      <c r="T69" s="67"/>
      <c r="U69" s="67"/>
      <c r="V69" s="67"/>
    </row>
    <row r="70" spans="16:22" x14ac:dyDescent="0.3">
      <c r="P70" s="67"/>
      <c r="Q70" s="67"/>
      <c r="R70" s="67"/>
      <c r="S70" s="67"/>
      <c r="T70" s="67"/>
      <c r="U70" s="67"/>
      <c r="V70" s="67"/>
    </row>
    <row r="71" spans="16:22" x14ac:dyDescent="0.3">
      <c r="P71" s="67"/>
      <c r="Q71" s="67"/>
      <c r="R71" s="67"/>
      <c r="S71" s="67"/>
      <c r="T71" s="67"/>
      <c r="U71" s="67"/>
      <c r="V71" s="67"/>
    </row>
    <row r="72" spans="16:22" x14ac:dyDescent="0.3">
      <c r="P72" s="67"/>
      <c r="Q72" s="67"/>
      <c r="R72" s="67"/>
      <c r="S72" s="67"/>
      <c r="T72" s="67"/>
      <c r="U72" s="67"/>
      <c r="V72" s="67"/>
    </row>
    <row r="73" spans="16:22" x14ac:dyDescent="0.3">
      <c r="P73" s="67"/>
      <c r="Q73" s="67"/>
      <c r="R73" s="67"/>
      <c r="S73" s="67"/>
      <c r="T73" s="67"/>
      <c r="U73" s="67"/>
      <c r="V73" s="67"/>
    </row>
    <row r="74" spans="16:22" x14ac:dyDescent="0.3">
      <c r="P74" s="67"/>
      <c r="Q74" s="67"/>
      <c r="R74" s="67"/>
      <c r="S74" s="67"/>
      <c r="T74" s="67"/>
      <c r="U74" s="67"/>
      <c r="V74" s="67"/>
    </row>
    <row r="75" spans="16:22" x14ac:dyDescent="0.3">
      <c r="P75" s="67"/>
      <c r="Q75" s="67"/>
      <c r="R75" s="67"/>
      <c r="S75" s="67"/>
      <c r="T75" s="67"/>
      <c r="U75" s="67"/>
      <c r="V75" s="67"/>
    </row>
    <row r="76" spans="16:22" x14ac:dyDescent="0.3">
      <c r="P76" s="67"/>
      <c r="Q76" s="67"/>
      <c r="R76" s="67"/>
      <c r="S76" s="67"/>
      <c r="T76" s="67"/>
      <c r="U76" s="67"/>
      <c r="V76" s="67"/>
    </row>
    <row r="77" spans="16:22" x14ac:dyDescent="0.3">
      <c r="P77" s="67"/>
      <c r="Q77" s="67"/>
      <c r="R77" s="67"/>
      <c r="S77" s="67"/>
      <c r="T77" s="67"/>
      <c r="U77" s="67"/>
      <c r="V77" s="67"/>
    </row>
    <row r="78" spans="16:22" x14ac:dyDescent="0.3">
      <c r="P78" s="67"/>
      <c r="Q78" s="67"/>
      <c r="R78" s="67"/>
      <c r="S78" s="67"/>
      <c r="T78" s="67"/>
      <c r="U78" s="67"/>
      <c r="V78" s="67"/>
    </row>
    <row r="79" spans="16:22" x14ac:dyDescent="0.3">
      <c r="P79" s="67"/>
      <c r="Q79" s="67"/>
      <c r="R79" s="67"/>
      <c r="S79" s="67"/>
      <c r="T79" s="67"/>
      <c r="U79" s="67"/>
      <c r="V79" s="67"/>
    </row>
    <row r="80" spans="16:22" x14ac:dyDescent="0.3">
      <c r="P80" s="67"/>
      <c r="Q80" s="67"/>
      <c r="R80" s="67"/>
      <c r="S80" s="67"/>
      <c r="T80" s="67"/>
      <c r="U80" s="67"/>
      <c r="V80" s="67"/>
    </row>
    <row r="81" spans="16:22" x14ac:dyDescent="0.3">
      <c r="P81" s="67"/>
      <c r="Q81" s="67"/>
      <c r="R81" s="67"/>
      <c r="S81" s="67"/>
      <c r="T81" s="67"/>
      <c r="U81" s="67"/>
      <c r="V81" s="67"/>
    </row>
    <row r="82" spans="16:22" x14ac:dyDescent="0.3">
      <c r="P82" s="67"/>
      <c r="Q82" s="67"/>
      <c r="R82" s="67"/>
      <c r="S82" s="67"/>
      <c r="T82" s="67"/>
      <c r="U82" s="67"/>
      <c r="V82" s="67"/>
    </row>
    <row r="83" spans="16:22" x14ac:dyDescent="0.3">
      <c r="P83" s="67"/>
      <c r="Q83" s="67"/>
      <c r="R83" s="67"/>
      <c r="S83" s="67"/>
      <c r="T83" s="67"/>
      <c r="U83" s="67"/>
      <c r="V83" s="67"/>
    </row>
    <row r="84" spans="16:22" x14ac:dyDescent="0.3">
      <c r="P84" s="67"/>
      <c r="Q84" s="67"/>
      <c r="R84" s="67"/>
      <c r="S84" s="67"/>
      <c r="T84" s="67"/>
      <c r="U84" s="67"/>
      <c r="V84" s="67"/>
    </row>
    <row r="85" spans="16:22" x14ac:dyDescent="0.3">
      <c r="P85" s="67"/>
      <c r="Q85" s="67"/>
      <c r="R85" s="67"/>
      <c r="S85" s="67"/>
      <c r="T85" s="67"/>
      <c r="U85" s="67"/>
      <c r="V85" s="67"/>
    </row>
    <row r="86" spans="16:22" x14ac:dyDescent="0.3">
      <c r="P86" s="67"/>
      <c r="Q86" s="67"/>
      <c r="R86" s="67"/>
      <c r="S86" s="67"/>
      <c r="T86" s="67"/>
      <c r="U86" s="67"/>
      <c r="V86" s="67"/>
    </row>
    <row r="87" spans="16:22" x14ac:dyDescent="0.3">
      <c r="P87" s="67"/>
      <c r="Q87" s="67"/>
      <c r="R87" s="67"/>
      <c r="S87" s="67"/>
      <c r="T87" s="67"/>
      <c r="U87" s="67"/>
      <c r="V87" s="67"/>
    </row>
    <row r="88" spans="16:22" x14ac:dyDescent="0.3">
      <c r="P88" s="67"/>
      <c r="Q88" s="67"/>
      <c r="R88" s="67"/>
      <c r="S88" s="67"/>
      <c r="T88" s="67"/>
      <c r="U88" s="67"/>
      <c r="V88" s="67"/>
    </row>
    <row r="89" spans="16:22" x14ac:dyDescent="0.3">
      <c r="P89" s="67"/>
      <c r="Q89" s="67"/>
      <c r="R89" s="67"/>
      <c r="S89" s="67"/>
      <c r="T89" s="67"/>
      <c r="U89" s="67"/>
      <c r="V89" s="67"/>
    </row>
    <row r="90" spans="16:22" x14ac:dyDescent="0.3">
      <c r="P90" s="67"/>
      <c r="Q90" s="67"/>
      <c r="R90" s="67"/>
      <c r="S90" s="67"/>
      <c r="T90" s="67"/>
      <c r="U90" s="67"/>
      <c r="V90" s="67"/>
    </row>
    <row r="91" spans="16:22" x14ac:dyDescent="0.3">
      <c r="P91" s="67"/>
      <c r="Q91" s="67"/>
      <c r="R91" s="67"/>
      <c r="S91" s="67"/>
      <c r="T91" s="67"/>
      <c r="U91" s="67"/>
      <c r="V91" s="67"/>
    </row>
    <row r="92" spans="16:22" x14ac:dyDescent="0.3">
      <c r="P92" s="67"/>
      <c r="Q92" s="67"/>
      <c r="R92" s="67"/>
      <c r="S92" s="67"/>
      <c r="T92" s="67"/>
      <c r="U92" s="67"/>
      <c r="V92" s="67"/>
    </row>
    <row r="93" spans="16:22" x14ac:dyDescent="0.3">
      <c r="P93" s="67"/>
      <c r="Q93" s="67"/>
      <c r="R93" s="67"/>
      <c r="S93" s="67"/>
      <c r="T93" s="67"/>
      <c r="U93" s="67"/>
      <c r="V93" s="67"/>
    </row>
    <row r="94" spans="16:22" x14ac:dyDescent="0.3">
      <c r="P94" s="67"/>
      <c r="Q94" s="67"/>
      <c r="R94" s="67"/>
      <c r="S94" s="67"/>
      <c r="T94" s="67"/>
      <c r="U94" s="67"/>
      <c r="V94" s="67"/>
    </row>
    <row r="95" spans="16:22" x14ac:dyDescent="0.3">
      <c r="P95" s="67"/>
      <c r="Q95" s="67"/>
      <c r="R95" s="67"/>
      <c r="S95" s="67"/>
      <c r="T95" s="67"/>
      <c r="U95" s="67"/>
      <c r="V95" s="67"/>
    </row>
    <row r="96" spans="16:22" x14ac:dyDescent="0.3">
      <c r="P96" s="67"/>
      <c r="Q96" s="67"/>
      <c r="R96" s="67"/>
      <c r="S96" s="67"/>
      <c r="T96" s="67"/>
      <c r="U96" s="67"/>
      <c r="V96" s="67"/>
    </row>
    <row r="97" spans="16:22" x14ac:dyDescent="0.3">
      <c r="P97" s="67"/>
      <c r="Q97" s="67"/>
      <c r="R97" s="67"/>
      <c r="S97" s="67"/>
      <c r="T97" s="67"/>
      <c r="U97" s="67"/>
      <c r="V97" s="67"/>
    </row>
    <row r="98" spans="16:22" x14ac:dyDescent="0.3">
      <c r="P98" s="67"/>
      <c r="Q98" s="67"/>
      <c r="R98" s="67"/>
      <c r="S98" s="67"/>
      <c r="T98" s="67"/>
      <c r="U98" s="67"/>
      <c r="V98" s="67"/>
    </row>
    <row r="99" spans="16:22" x14ac:dyDescent="0.3">
      <c r="P99" s="67"/>
      <c r="Q99" s="67"/>
      <c r="R99" s="67"/>
      <c r="S99" s="67"/>
      <c r="T99" s="67"/>
      <c r="U99" s="67"/>
      <c r="V99" s="67"/>
    </row>
    <row r="100" spans="16:22" x14ac:dyDescent="0.3">
      <c r="P100" s="67"/>
      <c r="Q100" s="67"/>
      <c r="R100" s="67"/>
      <c r="S100" s="67"/>
      <c r="T100" s="67"/>
      <c r="U100" s="67"/>
      <c r="V100" s="67"/>
    </row>
    <row r="101" spans="16:22" x14ac:dyDescent="0.3">
      <c r="P101" s="67"/>
      <c r="Q101" s="67"/>
      <c r="R101" s="67"/>
      <c r="S101" s="67"/>
      <c r="T101" s="67"/>
      <c r="U101" s="67"/>
      <c r="V101" s="67"/>
    </row>
    <row r="102" spans="16:22" x14ac:dyDescent="0.3">
      <c r="P102" s="67"/>
      <c r="Q102" s="67"/>
      <c r="R102" s="67"/>
      <c r="S102" s="67"/>
      <c r="T102" s="67"/>
      <c r="U102" s="67"/>
      <c r="V102" s="67"/>
    </row>
    <row r="103" spans="16:22" x14ac:dyDescent="0.3">
      <c r="P103" s="67"/>
      <c r="Q103" s="67"/>
      <c r="R103" s="67"/>
      <c r="S103" s="67"/>
      <c r="T103" s="67"/>
      <c r="U103" s="67"/>
      <c r="V103" s="67"/>
    </row>
    <row r="104" spans="16:22" x14ac:dyDescent="0.3">
      <c r="P104" s="67"/>
      <c r="Q104" s="67"/>
      <c r="R104" s="67"/>
      <c r="S104" s="67"/>
      <c r="T104" s="67"/>
      <c r="U104" s="67"/>
      <c r="V104" s="67"/>
    </row>
    <row r="105" spans="16:22" x14ac:dyDescent="0.3">
      <c r="P105" s="67"/>
      <c r="Q105" s="67"/>
      <c r="R105" s="67"/>
      <c r="S105" s="67"/>
      <c r="T105" s="67"/>
      <c r="U105" s="67"/>
      <c r="V105" s="67"/>
    </row>
    <row r="106" spans="16:22" x14ac:dyDescent="0.3">
      <c r="P106" s="67"/>
      <c r="Q106" s="67"/>
      <c r="R106" s="67"/>
      <c r="S106" s="67"/>
      <c r="T106" s="67"/>
      <c r="U106" s="67"/>
      <c r="V106" s="67"/>
    </row>
    <row r="107" spans="16:22" x14ac:dyDescent="0.3">
      <c r="P107" s="67"/>
      <c r="Q107" s="67"/>
      <c r="R107" s="67"/>
      <c r="S107" s="67"/>
      <c r="T107" s="67"/>
      <c r="U107" s="67"/>
      <c r="V107" s="67"/>
    </row>
    <row r="108" spans="16:22" x14ac:dyDescent="0.3">
      <c r="P108" s="67"/>
      <c r="Q108" s="67"/>
      <c r="R108" s="67"/>
      <c r="S108" s="67"/>
      <c r="T108" s="67"/>
      <c r="U108" s="67"/>
      <c r="V108" s="67"/>
    </row>
    <row r="109" spans="16:22" x14ac:dyDescent="0.3">
      <c r="P109" s="67"/>
      <c r="Q109" s="67"/>
      <c r="R109" s="67"/>
      <c r="S109" s="67"/>
      <c r="T109" s="67"/>
      <c r="U109" s="67"/>
      <c r="V109" s="67"/>
    </row>
    <row r="110" spans="16:22" x14ac:dyDescent="0.3">
      <c r="P110" s="67"/>
      <c r="Q110" s="67"/>
      <c r="R110" s="67"/>
      <c r="S110" s="67"/>
      <c r="T110" s="67"/>
      <c r="U110" s="67"/>
      <c r="V110" s="67"/>
    </row>
    <row r="111" spans="16:22" x14ac:dyDescent="0.3">
      <c r="P111" s="67"/>
      <c r="Q111" s="67"/>
      <c r="R111" s="67"/>
      <c r="S111" s="67"/>
      <c r="T111" s="67"/>
      <c r="U111" s="67"/>
      <c r="V111" s="67"/>
    </row>
    <row r="112" spans="16:22" x14ac:dyDescent="0.3">
      <c r="P112" s="67"/>
      <c r="Q112" s="67"/>
      <c r="R112" s="67"/>
      <c r="S112" s="67"/>
      <c r="T112" s="67"/>
      <c r="U112" s="67"/>
      <c r="V112" s="67"/>
    </row>
    <row r="113" spans="16:22" x14ac:dyDescent="0.3">
      <c r="P113" s="67"/>
      <c r="Q113" s="67"/>
      <c r="R113" s="67"/>
      <c r="S113" s="67"/>
      <c r="T113" s="67"/>
      <c r="U113" s="67"/>
      <c r="V113" s="67"/>
    </row>
    <row r="114" spans="16:22" x14ac:dyDescent="0.3">
      <c r="P114" s="67"/>
      <c r="Q114" s="67"/>
      <c r="R114" s="67"/>
      <c r="S114" s="67"/>
      <c r="T114" s="67"/>
      <c r="U114" s="67"/>
      <c r="V114" s="67"/>
    </row>
    <row r="115" spans="16:22" x14ac:dyDescent="0.3">
      <c r="P115" s="67"/>
      <c r="Q115" s="67"/>
      <c r="R115" s="67"/>
      <c r="S115" s="67"/>
      <c r="T115" s="67"/>
      <c r="U115" s="67"/>
      <c r="V115" s="67"/>
    </row>
    <row r="116" spans="16:22" x14ac:dyDescent="0.3">
      <c r="P116" s="67"/>
      <c r="Q116" s="67"/>
      <c r="R116" s="67"/>
      <c r="S116" s="67"/>
      <c r="T116" s="67"/>
      <c r="U116" s="67"/>
      <c r="V116" s="67"/>
    </row>
    <row r="117" spans="16:22" x14ac:dyDescent="0.3">
      <c r="P117" s="67"/>
      <c r="Q117" s="67"/>
      <c r="R117" s="67"/>
      <c r="S117" s="67"/>
      <c r="T117" s="67"/>
      <c r="U117" s="67"/>
      <c r="V117" s="67"/>
    </row>
    <row r="118" spans="16:22" x14ac:dyDescent="0.3">
      <c r="P118" s="67"/>
      <c r="Q118" s="67"/>
      <c r="R118" s="67"/>
      <c r="S118" s="67"/>
      <c r="T118" s="67"/>
      <c r="U118" s="67"/>
      <c r="V118" s="67"/>
    </row>
    <row r="119" spans="16:22" x14ac:dyDescent="0.3">
      <c r="P119" s="67"/>
      <c r="Q119" s="67"/>
      <c r="R119" s="67"/>
      <c r="S119" s="67"/>
      <c r="T119" s="67"/>
      <c r="U119" s="67"/>
      <c r="V119" s="67"/>
    </row>
    <row r="120" spans="16:22" x14ac:dyDescent="0.3">
      <c r="P120" s="67"/>
      <c r="Q120" s="67"/>
      <c r="R120" s="67"/>
      <c r="S120" s="67"/>
      <c r="T120" s="67"/>
      <c r="U120" s="67"/>
      <c r="V120" s="67"/>
    </row>
    <row r="121" spans="16:22" x14ac:dyDescent="0.3">
      <c r="P121" s="67"/>
      <c r="Q121" s="67"/>
      <c r="R121" s="67"/>
      <c r="S121" s="67"/>
      <c r="T121" s="67"/>
      <c r="U121" s="67"/>
      <c r="V121" s="67"/>
    </row>
    <row r="122" spans="16:22" x14ac:dyDescent="0.3">
      <c r="P122" s="67"/>
      <c r="Q122" s="67"/>
      <c r="R122" s="67"/>
      <c r="S122" s="67"/>
      <c r="T122" s="67"/>
      <c r="U122" s="67"/>
      <c r="V122" s="67"/>
    </row>
    <row r="123" spans="16:22" x14ac:dyDescent="0.3">
      <c r="P123" s="67"/>
      <c r="Q123" s="67"/>
      <c r="R123" s="67"/>
      <c r="S123" s="67"/>
      <c r="T123" s="67"/>
      <c r="U123" s="67"/>
      <c r="V123" s="67"/>
    </row>
    <row r="124" spans="16:22" x14ac:dyDescent="0.3">
      <c r="P124" s="67"/>
      <c r="Q124" s="67"/>
      <c r="R124" s="67"/>
      <c r="S124" s="67"/>
      <c r="T124" s="67"/>
      <c r="U124" s="67"/>
      <c r="V124" s="67"/>
    </row>
    <row r="125" spans="16:22" x14ac:dyDescent="0.3">
      <c r="P125" s="67"/>
      <c r="Q125" s="67"/>
      <c r="R125" s="67"/>
      <c r="S125" s="67"/>
      <c r="T125" s="67"/>
      <c r="U125" s="67"/>
      <c r="V125" s="67"/>
    </row>
    <row r="126" spans="16:22" x14ac:dyDescent="0.3">
      <c r="P126" s="67"/>
      <c r="Q126" s="67"/>
      <c r="R126" s="67"/>
      <c r="S126" s="67"/>
      <c r="T126" s="67"/>
      <c r="U126" s="67"/>
      <c r="V126" s="67"/>
    </row>
    <row r="127" spans="16:22" x14ac:dyDescent="0.3">
      <c r="P127" s="67"/>
      <c r="Q127" s="67"/>
      <c r="R127" s="67"/>
      <c r="S127" s="67"/>
      <c r="T127" s="67"/>
      <c r="U127" s="67"/>
      <c r="V127" s="67"/>
    </row>
    <row r="128" spans="16:22" x14ac:dyDescent="0.3">
      <c r="P128" s="67"/>
      <c r="Q128" s="67"/>
      <c r="R128" s="67"/>
      <c r="S128" s="67"/>
      <c r="T128" s="67"/>
      <c r="U128" s="67"/>
      <c r="V128" s="67"/>
    </row>
    <row r="129" spans="16:22" x14ac:dyDescent="0.3">
      <c r="P129" s="67"/>
      <c r="Q129" s="67"/>
      <c r="R129" s="67"/>
      <c r="S129" s="67"/>
      <c r="T129" s="67"/>
      <c r="U129" s="67"/>
      <c r="V129" s="67"/>
    </row>
    <row r="130" spans="16:22" x14ac:dyDescent="0.3">
      <c r="P130" s="67"/>
      <c r="Q130" s="67"/>
      <c r="R130" s="67"/>
      <c r="S130" s="67"/>
      <c r="T130" s="67"/>
      <c r="U130" s="67"/>
      <c r="V130" s="67"/>
    </row>
    <row r="131" spans="16:22" x14ac:dyDescent="0.3">
      <c r="P131" s="67"/>
      <c r="Q131" s="67"/>
      <c r="R131" s="67"/>
      <c r="S131" s="67"/>
      <c r="T131" s="67"/>
      <c r="U131" s="67"/>
      <c r="V131" s="67"/>
    </row>
    <row r="132" spans="16:22" x14ac:dyDescent="0.3">
      <c r="P132" s="67"/>
      <c r="Q132" s="67"/>
      <c r="R132" s="67"/>
      <c r="S132" s="67"/>
      <c r="T132" s="67"/>
      <c r="U132" s="67"/>
      <c r="V132" s="67"/>
    </row>
    <row r="133" spans="16:22" x14ac:dyDescent="0.3">
      <c r="P133" s="67"/>
      <c r="Q133" s="67"/>
      <c r="R133" s="67"/>
      <c r="S133" s="67"/>
      <c r="T133" s="67"/>
      <c r="U133" s="67"/>
      <c r="V133" s="67"/>
    </row>
    <row r="134" spans="16:22" x14ac:dyDescent="0.3">
      <c r="P134" s="67"/>
      <c r="Q134" s="67"/>
      <c r="R134" s="67"/>
      <c r="S134" s="67"/>
      <c r="T134" s="67"/>
      <c r="U134" s="67"/>
      <c r="V134" s="67"/>
    </row>
    <row r="135" spans="16:22" x14ac:dyDescent="0.3">
      <c r="P135" s="67"/>
      <c r="Q135" s="67"/>
      <c r="R135" s="67"/>
      <c r="S135" s="67"/>
      <c r="T135" s="67"/>
      <c r="U135" s="67"/>
      <c r="V135" s="67"/>
    </row>
    <row r="136" spans="16:22" x14ac:dyDescent="0.3">
      <c r="P136" s="67"/>
      <c r="Q136" s="67"/>
      <c r="R136" s="67"/>
      <c r="S136" s="67"/>
      <c r="T136" s="67"/>
      <c r="U136" s="67"/>
      <c r="V136" s="67"/>
    </row>
    <row r="137" spans="16:22" x14ac:dyDescent="0.3">
      <c r="P137" s="67"/>
      <c r="Q137" s="67"/>
      <c r="R137" s="67"/>
      <c r="S137" s="67"/>
      <c r="T137" s="67"/>
      <c r="U137" s="67"/>
      <c r="V137" s="67"/>
    </row>
    <row r="138" spans="16:22" x14ac:dyDescent="0.3">
      <c r="P138" s="67"/>
      <c r="Q138" s="67"/>
      <c r="R138" s="67"/>
      <c r="S138" s="67"/>
      <c r="T138" s="67"/>
      <c r="U138" s="67"/>
      <c r="V138" s="67"/>
    </row>
    <row r="139" spans="16:22" x14ac:dyDescent="0.3">
      <c r="P139" s="67"/>
      <c r="Q139" s="67"/>
      <c r="R139" s="67"/>
      <c r="S139" s="67"/>
      <c r="T139" s="67"/>
      <c r="U139" s="67"/>
      <c r="V139" s="67"/>
    </row>
    <row r="140" spans="16:22" x14ac:dyDescent="0.3">
      <c r="P140" s="67"/>
      <c r="Q140" s="67"/>
      <c r="R140" s="67"/>
      <c r="S140" s="67"/>
      <c r="T140" s="67"/>
      <c r="U140" s="67"/>
      <c r="V140" s="67"/>
    </row>
    <row r="141" spans="16:22" x14ac:dyDescent="0.3">
      <c r="P141" s="67"/>
      <c r="Q141" s="67"/>
      <c r="R141" s="67"/>
      <c r="S141" s="67"/>
      <c r="T141" s="67"/>
      <c r="U141" s="67"/>
      <c r="V141" s="67"/>
    </row>
    <row r="142" spans="16:22" x14ac:dyDescent="0.3">
      <c r="P142" s="67"/>
      <c r="Q142" s="67"/>
      <c r="R142" s="67"/>
      <c r="S142" s="67"/>
      <c r="T142" s="67"/>
      <c r="U142" s="67"/>
      <c r="V142" s="67"/>
    </row>
    <row r="143" spans="16:22" x14ac:dyDescent="0.3">
      <c r="P143" s="67"/>
      <c r="Q143" s="67"/>
      <c r="R143" s="67"/>
      <c r="S143" s="67"/>
      <c r="T143" s="67"/>
      <c r="U143" s="67"/>
      <c r="V143" s="67"/>
    </row>
    <row r="144" spans="16:22" x14ac:dyDescent="0.3">
      <c r="P144" s="67"/>
      <c r="Q144" s="67"/>
      <c r="R144" s="67"/>
      <c r="S144" s="67"/>
      <c r="T144" s="67"/>
      <c r="U144" s="67"/>
      <c r="V144" s="67"/>
    </row>
    <row r="145" spans="16:22" x14ac:dyDescent="0.3">
      <c r="P145" s="67"/>
      <c r="Q145" s="67"/>
      <c r="R145" s="67"/>
      <c r="S145" s="67"/>
      <c r="T145" s="67"/>
      <c r="U145" s="67"/>
      <c r="V145" s="67"/>
    </row>
    <row r="146" spans="16:22" x14ac:dyDescent="0.3">
      <c r="P146" s="67"/>
      <c r="Q146" s="67"/>
      <c r="R146" s="67"/>
      <c r="S146" s="67"/>
      <c r="T146" s="67"/>
      <c r="U146" s="67"/>
      <c r="V146" s="67"/>
    </row>
    <row r="147" spans="16:22" x14ac:dyDescent="0.3">
      <c r="P147" s="67"/>
      <c r="Q147" s="67"/>
      <c r="R147" s="67"/>
      <c r="S147" s="67"/>
      <c r="T147" s="67"/>
      <c r="U147" s="67"/>
      <c r="V147" s="67"/>
    </row>
    <row r="148" spans="16:22" x14ac:dyDescent="0.3">
      <c r="P148" s="67"/>
      <c r="Q148" s="67"/>
      <c r="R148" s="67"/>
      <c r="S148" s="67"/>
      <c r="T148" s="67"/>
      <c r="U148" s="67"/>
      <c r="V148" s="67"/>
    </row>
    <row r="149" spans="16:22" x14ac:dyDescent="0.3">
      <c r="P149" s="67"/>
      <c r="Q149" s="67"/>
      <c r="R149" s="67"/>
      <c r="S149" s="67"/>
      <c r="T149" s="67"/>
      <c r="U149" s="67"/>
      <c r="V149" s="67"/>
    </row>
    <row r="150" spans="16:22" x14ac:dyDescent="0.3">
      <c r="P150" s="67"/>
      <c r="Q150" s="67"/>
      <c r="R150" s="67"/>
      <c r="S150" s="67"/>
      <c r="T150" s="67"/>
      <c r="U150" s="67"/>
      <c r="V150" s="67"/>
    </row>
    <row r="151" spans="16:22" x14ac:dyDescent="0.3">
      <c r="P151" s="67"/>
      <c r="Q151" s="67"/>
      <c r="R151" s="67"/>
      <c r="S151" s="67"/>
      <c r="T151" s="67"/>
      <c r="U151" s="67"/>
      <c r="V151" s="67"/>
    </row>
    <row r="152" spans="16:22" x14ac:dyDescent="0.3">
      <c r="P152" s="67"/>
      <c r="Q152" s="67"/>
      <c r="R152" s="67"/>
      <c r="S152" s="67"/>
      <c r="T152" s="67"/>
      <c r="U152" s="67"/>
      <c r="V152" s="67"/>
    </row>
    <row r="153" spans="16:22" x14ac:dyDescent="0.3">
      <c r="P153" s="67"/>
      <c r="Q153" s="67"/>
      <c r="R153" s="67"/>
      <c r="S153" s="67"/>
      <c r="T153" s="67"/>
      <c r="U153" s="67"/>
      <c r="V153" s="67"/>
    </row>
    <row r="154" spans="16:22" x14ac:dyDescent="0.3">
      <c r="P154" s="67"/>
      <c r="Q154" s="67"/>
      <c r="R154" s="67"/>
      <c r="S154" s="67"/>
      <c r="T154" s="67"/>
      <c r="U154" s="67"/>
      <c r="V154" s="67"/>
    </row>
    <row r="155" spans="16:22" x14ac:dyDescent="0.3">
      <c r="P155" s="67"/>
      <c r="Q155" s="67"/>
      <c r="R155" s="67"/>
      <c r="S155" s="67"/>
      <c r="T155" s="67"/>
      <c r="U155" s="67"/>
      <c r="V155" s="67"/>
    </row>
    <row r="156" spans="16:22" x14ac:dyDescent="0.3">
      <c r="P156" s="67"/>
      <c r="Q156" s="67"/>
      <c r="R156" s="67"/>
      <c r="S156" s="67"/>
      <c r="T156" s="67"/>
      <c r="U156" s="67"/>
      <c r="V156" s="67"/>
    </row>
    <row r="157" spans="16:22" x14ac:dyDescent="0.3">
      <c r="P157" s="67"/>
      <c r="Q157" s="67"/>
      <c r="R157" s="67"/>
      <c r="S157" s="67"/>
      <c r="T157" s="67"/>
      <c r="U157" s="67"/>
      <c r="V157" s="67"/>
    </row>
    <row r="158" spans="16:22" x14ac:dyDescent="0.3">
      <c r="P158" s="67"/>
      <c r="Q158" s="67"/>
      <c r="R158" s="67"/>
      <c r="S158" s="67"/>
      <c r="T158" s="67"/>
      <c r="U158" s="67"/>
      <c r="V158" s="67"/>
    </row>
    <row r="159" spans="16:22" x14ac:dyDescent="0.3">
      <c r="P159" s="67"/>
      <c r="Q159" s="67"/>
      <c r="R159" s="67"/>
      <c r="S159" s="67"/>
      <c r="T159" s="67"/>
      <c r="U159" s="67"/>
      <c r="V159" s="67"/>
    </row>
    <row r="160" spans="16:22" x14ac:dyDescent="0.3">
      <c r="P160" s="67"/>
      <c r="Q160" s="67"/>
      <c r="R160" s="67"/>
      <c r="S160" s="67"/>
      <c r="T160" s="67"/>
      <c r="U160" s="67"/>
      <c r="V160" s="67"/>
    </row>
    <row r="161" spans="16:22" x14ac:dyDescent="0.3">
      <c r="P161" s="67"/>
      <c r="Q161" s="67"/>
      <c r="R161" s="67"/>
      <c r="S161" s="67"/>
      <c r="T161" s="67"/>
      <c r="U161" s="67"/>
      <c r="V161" s="67"/>
    </row>
    <row r="162" spans="16:22" x14ac:dyDescent="0.3">
      <c r="P162" s="67"/>
      <c r="Q162" s="67"/>
      <c r="R162" s="67"/>
      <c r="S162" s="67"/>
      <c r="T162" s="67"/>
      <c r="U162" s="67"/>
      <c r="V162" s="67"/>
    </row>
    <row r="163" spans="16:22" x14ac:dyDescent="0.3">
      <c r="P163" s="67"/>
      <c r="Q163" s="67"/>
      <c r="R163" s="67"/>
      <c r="S163" s="67"/>
      <c r="T163" s="67"/>
      <c r="U163" s="67"/>
      <c r="V163" s="67"/>
    </row>
    <row r="164" spans="16:22" x14ac:dyDescent="0.3">
      <c r="P164" s="67"/>
      <c r="Q164" s="67"/>
      <c r="R164" s="67"/>
      <c r="S164" s="67"/>
      <c r="T164" s="67"/>
      <c r="U164" s="67"/>
      <c r="V164" s="67"/>
    </row>
    <row r="165" spans="16:22" x14ac:dyDescent="0.3">
      <c r="P165" s="67"/>
      <c r="Q165" s="67"/>
      <c r="R165" s="67"/>
      <c r="S165" s="67"/>
      <c r="T165" s="67"/>
      <c r="U165" s="67"/>
      <c r="V165" s="67"/>
    </row>
    <row r="166" spans="16:22" x14ac:dyDescent="0.3">
      <c r="P166" s="67"/>
      <c r="Q166" s="67"/>
      <c r="R166" s="67"/>
      <c r="S166" s="67"/>
      <c r="T166" s="67"/>
      <c r="U166" s="67"/>
      <c r="V166" s="67"/>
    </row>
    <row r="167" spans="16:22" x14ac:dyDescent="0.3">
      <c r="P167" s="67"/>
      <c r="Q167" s="67"/>
      <c r="R167" s="67"/>
      <c r="S167" s="67"/>
      <c r="T167" s="67"/>
      <c r="U167" s="67"/>
      <c r="V167" s="67"/>
    </row>
    <row r="168" spans="16:22" x14ac:dyDescent="0.3">
      <c r="P168" s="67"/>
      <c r="Q168" s="67"/>
      <c r="R168" s="67"/>
      <c r="S168" s="67"/>
      <c r="T168" s="67"/>
      <c r="U168" s="67"/>
      <c r="V168" s="67"/>
    </row>
    <row r="169" spans="16:22" x14ac:dyDescent="0.3">
      <c r="P169" s="67"/>
      <c r="Q169" s="67"/>
      <c r="R169" s="67"/>
      <c r="S169" s="67"/>
      <c r="T169" s="67"/>
      <c r="U169" s="67"/>
      <c r="V169" s="67"/>
    </row>
    <row r="170" spans="16:22" x14ac:dyDescent="0.3">
      <c r="P170" s="67"/>
      <c r="Q170" s="67"/>
      <c r="R170" s="67"/>
      <c r="S170" s="67"/>
      <c r="T170" s="67"/>
      <c r="U170" s="67"/>
      <c r="V170" s="67"/>
    </row>
    <row r="171" spans="16:22" x14ac:dyDescent="0.3">
      <c r="P171" s="67"/>
      <c r="Q171" s="67"/>
      <c r="R171" s="67"/>
      <c r="S171" s="67"/>
      <c r="T171" s="67"/>
      <c r="U171" s="67"/>
      <c r="V171" s="67"/>
    </row>
    <row r="172" spans="16:22" x14ac:dyDescent="0.3">
      <c r="P172" s="67"/>
      <c r="Q172" s="67"/>
      <c r="R172" s="67"/>
      <c r="S172" s="67"/>
      <c r="T172" s="67"/>
      <c r="U172" s="67"/>
      <c r="V172" s="67"/>
    </row>
    <row r="173" spans="16:22" x14ac:dyDescent="0.3">
      <c r="P173" s="67"/>
      <c r="Q173" s="67"/>
      <c r="R173" s="67"/>
      <c r="S173" s="67"/>
      <c r="T173" s="67"/>
      <c r="U173" s="67"/>
      <c r="V173" s="67"/>
    </row>
    <row r="174" spans="16:22" x14ac:dyDescent="0.3">
      <c r="P174" s="67"/>
      <c r="Q174" s="67"/>
      <c r="R174" s="67"/>
      <c r="S174" s="67"/>
      <c r="T174" s="67"/>
      <c r="U174" s="67"/>
      <c r="V174" s="67"/>
    </row>
    <row r="175" spans="16:22" x14ac:dyDescent="0.3">
      <c r="P175" s="67"/>
      <c r="Q175" s="67"/>
      <c r="R175" s="67"/>
      <c r="S175" s="67"/>
      <c r="T175" s="67"/>
      <c r="U175" s="67"/>
      <c r="V175" s="67"/>
    </row>
    <row r="176" spans="16:22" x14ac:dyDescent="0.3">
      <c r="P176" s="67"/>
      <c r="Q176" s="67"/>
      <c r="R176" s="67"/>
      <c r="S176" s="67"/>
      <c r="T176" s="67"/>
      <c r="U176" s="67"/>
      <c r="V176" s="67"/>
    </row>
    <row r="177" spans="16:22" x14ac:dyDescent="0.3">
      <c r="P177" s="67"/>
      <c r="Q177" s="67"/>
      <c r="R177" s="67"/>
      <c r="S177" s="67"/>
      <c r="T177" s="67"/>
      <c r="U177" s="67"/>
      <c r="V177" s="67"/>
    </row>
    <row r="178" spans="16:22" x14ac:dyDescent="0.3">
      <c r="P178" s="67"/>
      <c r="Q178" s="67"/>
      <c r="R178" s="67"/>
      <c r="S178" s="67"/>
      <c r="T178" s="67"/>
      <c r="U178" s="67"/>
      <c r="V178" s="67"/>
    </row>
    <row r="179" spans="16:22" x14ac:dyDescent="0.3">
      <c r="P179" s="67"/>
      <c r="Q179" s="67"/>
      <c r="R179" s="67"/>
      <c r="S179" s="67"/>
      <c r="T179" s="67"/>
      <c r="U179" s="67"/>
      <c r="V179" s="67"/>
    </row>
    <row r="180" spans="16:22" x14ac:dyDescent="0.3">
      <c r="P180" s="67"/>
      <c r="Q180" s="67"/>
      <c r="R180" s="67"/>
      <c r="S180" s="67"/>
      <c r="T180" s="67"/>
      <c r="U180" s="67"/>
      <c r="V180" s="67"/>
    </row>
    <row r="181" spans="16:22" x14ac:dyDescent="0.3">
      <c r="P181" s="67"/>
      <c r="Q181" s="67"/>
      <c r="R181" s="67"/>
      <c r="S181" s="67"/>
      <c r="T181" s="67"/>
      <c r="U181" s="67"/>
      <c r="V181" s="67"/>
    </row>
    <row r="182" spans="16:22" x14ac:dyDescent="0.3">
      <c r="P182" s="67"/>
      <c r="Q182" s="67"/>
      <c r="R182" s="67"/>
      <c r="S182" s="67"/>
      <c r="T182" s="67"/>
      <c r="U182" s="67"/>
      <c r="V182" s="67"/>
    </row>
    <row r="183" spans="16:22" x14ac:dyDescent="0.3">
      <c r="P183" s="67"/>
      <c r="Q183" s="67"/>
      <c r="R183" s="67"/>
      <c r="S183" s="67"/>
      <c r="T183" s="67"/>
      <c r="U183" s="67"/>
      <c r="V183" s="67"/>
    </row>
    <row r="184" spans="16:22" x14ac:dyDescent="0.3">
      <c r="P184" s="67"/>
      <c r="Q184" s="67"/>
      <c r="R184" s="67"/>
      <c r="S184" s="67"/>
      <c r="T184" s="67"/>
      <c r="U184" s="67"/>
      <c r="V184" s="67"/>
    </row>
    <row r="185" spans="16:22" x14ac:dyDescent="0.3">
      <c r="P185" s="67"/>
      <c r="Q185" s="67"/>
      <c r="R185" s="67"/>
      <c r="S185" s="67"/>
      <c r="T185" s="67"/>
      <c r="U185" s="67"/>
      <c r="V185" s="67"/>
    </row>
    <row r="186" spans="16:22" x14ac:dyDescent="0.3">
      <c r="P186" s="67"/>
      <c r="Q186" s="67"/>
      <c r="R186" s="67"/>
      <c r="S186" s="67"/>
      <c r="T186" s="67"/>
      <c r="U186" s="67"/>
      <c r="V186" s="67"/>
    </row>
    <row r="187" spans="16:22" x14ac:dyDescent="0.3">
      <c r="P187" s="67"/>
      <c r="Q187" s="67"/>
      <c r="R187" s="67"/>
      <c r="S187" s="67"/>
      <c r="T187" s="67"/>
      <c r="U187" s="67"/>
      <c r="V187" s="67"/>
    </row>
    <row r="188" spans="16:22" x14ac:dyDescent="0.3">
      <c r="P188" s="67"/>
      <c r="Q188" s="67"/>
      <c r="R188" s="67"/>
      <c r="S188" s="67"/>
      <c r="T188" s="67"/>
      <c r="U188" s="67"/>
      <c r="V188" s="67"/>
    </row>
    <row r="189" spans="16:22" x14ac:dyDescent="0.3">
      <c r="P189" s="67"/>
      <c r="Q189" s="67"/>
      <c r="R189" s="67"/>
      <c r="S189" s="67"/>
      <c r="T189" s="67"/>
      <c r="U189" s="67"/>
      <c r="V189" s="67"/>
    </row>
    <row r="190" spans="16:22" x14ac:dyDescent="0.3">
      <c r="P190" s="67"/>
      <c r="Q190" s="67"/>
      <c r="R190" s="67"/>
      <c r="S190" s="67"/>
      <c r="T190" s="67"/>
      <c r="U190" s="67"/>
      <c r="V190" s="67"/>
    </row>
    <row r="191" spans="16:22" x14ac:dyDescent="0.3">
      <c r="P191" s="67"/>
      <c r="Q191" s="67"/>
      <c r="R191" s="67"/>
      <c r="S191" s="67"/>
      <c r="T191" s="67"/>
      <c r="U191" s="67"/>
      <c r="V191" s="67"/>
    </row>
    <row r="192" spans="16:22" x14ac:dyDescent="0.3">
      <c r="P192" s="67"/>
      <c r="Q192" s="67"/>
      <c r="R192" s="67"/>
      <c r="S192" s="67"/>
      <c r="T192" s="67"/>
      <c r="U192" s="67"/>
      <c r="V192" s="67"/>
    </row>
    <row r="193" spans="16:22" x14ac:dyDescent="0.3">
      <c r="P193" s="67"/>
      <c r="Q193" s="67"/>
      <c r="R193" s="67"/>
      <c r="S193" s="67"/>
      <c r="T193" s="67"/>
      <c r="U193" s="67"/>
      <c r="V193" s="67"/>
    </row>
    <row r="194" spans="16:22" x14ac:dyDescent="0.3">
      <c r="P194" s="67"/>
      <c r="Q194" s="67"/>
      <c r="R194" s="67"/>
      <c r="S194" s="67"/>
      <c r="T194" s="67"/>
      <c r="U194" s="67"/>
      <c r="V194" s="67"/>
    </row>
    <row r="195" spans="16:22" x14ac:dyDescent="0.3">
      <c r="P195" s="67"/>
      <c r="Q195" s="67"/>
      <c r="R195" s="67"/>
      <c r="S195" s="67"/>
      <c r="T195" s="67"/>
      <c r="U195" s="67"/>
      <c r="V195" s="67"/>
    </row>
    <row r="196" spans="16:22" x14ac:dyDescent="0.3">
      <c r="P196" s="67"/>
      <c r="Q196" s="67"/>
      <c r="R196" s="67"/>
      <c r="S196" s="67"/>
      <c r="T196" s="67"/>
      <c r="U196" s="67"/>
      <c r="V196" s="67"/>
    </row>
    <row r="197" spans="16:22" x14ac:dyDescent="0.3">
      <c r="P197" s="67"/>
      <c r="Q197" s="67"/>
      <c r="R197" s="67"/>
      <c r="S197" s="67"/>
      <c r="T197" s="67"/>
      <c r="U197" s="67"/>
      <c r="V197" s="67"/>
    </row>
    <row r="198" spans="16:22" x14ac:dyDescent="0.3">
      <c r="P198" s="67"/>
      <c r="Q198" s="67"/>
      <c r="R198" s="67"/>
      <c r="S198" s="67"/>
      <c r="T198" s="67"/>
      <c r="U198" s="67"/>
      <c r="V198" s="67"/>
    </row>
    <row r="199" spans="16:22" x14ac:dyDescent="0.3">
      <c r="P199" s="67"/>
      <c r="Q199" s="67"/>
      <c r="R199" s="67"/>
      <c r="S199" s="67"/>
      <c r="T199" s="67"/>
      <c r="U199" s="67"/>
      <c r="V199" s="67"/>
    </row>
    <row r="200" spans="16:22" x14ac:dyDescent="0.3">
      <c r="P200" s="67"/>
      <c r="Q200" s="67"/>
      <c r="R200" s="67"/>
      <c r="S200" s="67"/>
      <c r="T200" s="67"/>
      <c r="U200" s="67"/>
      <c r="V200" s="67"/>
    </row>
    <row r="201" spans="16:22" x14ac:dyDescent="0.3">
      <c r="P201" s="67"/>
      <c r="Q201" s="67"/>
      <c r="R201" s="67"/>
      <c r="S201" s="67"/>
      <c r="T201" s="67"/>
      <c r="U201" s="67"/>
      <c r="V201" s="67"/>
    </row>
    <row r="202" spans="16:22" x14ac:dyDescent="0.3">
      <c r="P202" s="67"/>
      <c r="Q202" s="67"/>
      <c r="R202" s="67"/>
      <c r="S202" s="67"/>
      <c r="T202" s="67"/>
      <c r="U202" s="67"/>
      <c r="V202" s="67"/>
    </row>
    <row r="203" spans="16:22" x14ac:dyDescent="0.3">
      <c r="P203" s="67"/>
      <c r="Q203" s="67"/>
      <c r="R203" s="67"/>
      <c r="S203" s="67"/>
      <c r="T203" s="67"/>
      <c r="U203" s="67"/>
      <c r="V203" s="67"/>
    </row>
    <row r="204" spans="16:22" x14ac:dyDescent="0.3">
      <c r="P204" s="67"/>
      <c r="Q204" s="67"/>
      <c r="R204" s="67"/>
      <c r="S204" s="67"/>
      <c r="T204" s="67"/>
      <c r="U204" s="67"/>
      <c r="V204" s="67"/>
    </row>
    <row r="205" spans="16:22" x14ac:dyDescent="0.3">
      <c r="P205" s="67"/>
      <c r="Q205" s="67"/>
      <c r="R205" s="67"/>
      <c r="S205" s="67"/>
      <c r="T205" s="67"/>
      <c r="U205" s="67"/>
      <c r="V205" s="67"/>
    </row>
    <row r="206" spans="16:22" x14ac:dyDescent="0.3">
      <c r="P206" s="67"/>
      <c r="Q206" s="67"/>
      <c r="R206" s="67"/>
      <c r="S206" s="67"/>
      <c r="T206" s="67"/>
      <c r="U206" s="67"/>
      <c r="V206" s="67"/>
    </row>
    <row r="207" spans="16:22" x14ac:dyDescent="0.3">
      <c r="P207" s="67"/>
      <c r="Q207" s="67"/>
      <c r="R207" s="67"/>
      <c r="S207" s="67"/>
      <c r="T207" s="67"/>
      <c r="U207" s="67"/>
      <c r="V207" s="67"/>
    </row>
    <row r="208" spans="16:22" x14ac:dyDescent="0.3">
      <c r="P208" s="67"/>
      <c r="Q208" s="67"/>
      <c r="R208" s="67"/>
      <c r="S208" s="67"/>
      <c r="T208" s="67"/>
      <c r="U208" s="67"/>
      <c r="V208" s="67"/>
    </row>
    <row r="209" spans="16:22" x14ac:dyDescent="0.3">
      <c r="P209" s="67"/>
      <c r="Q209" s="67"/>
      <c r="R209" s="67"/>
      <c r="S209" s="67"/>
      <c r="T209" s="67"/>
      <c r="U209" s="67"/>
      <c r="V209" s="67"/>
    </row>
    <row r="210" spans="16:22" x14ac:dyDescent="0.3">
      <c r="P210" s="67"/>
      <c r="Q210" s="67"/>
      <c r="R210" s="67"/>
      <c r="S210" s="67"/>
      <c r="T210" s="67"/>
      <c r="U210" s="67"/>
      <c r="V210" s="67"/>
    </row>
    <row r="211" spans="16:22" x14ac:dyDescent="0.3">
      <c r="P211" s="67"/>
      <c r="Q211" s="67"/>
      <c r="R211" s="67"/>
      <c r="S211" s="67"/>
      <c r="T211" s="67"/>
      <c r="U211" s="67"/>
      <c r="V211" s="67"/>
    </row>
    <row r="212" spans="16:22" x14ac:dyDescent="0.3">
      <c r="P212" s="67"/>
      <c r="Q212" s="67"/>
      <c r="R212" s="67"/>
      <c r="S212" s="67"/>
      <c r="T212" s="67"/>
      <c r="U212" s="67"/>
      <c r="V212" s="67"/>
    </row>
    <row r="213" spans="16:22" x14ac:dyDescent="0.3">
      <c r="P213" s="67"/>
      <c r="Q213" s="67"/>
      <c r="R213" s="67"/>
      <c r="S213" s="67"/>
      <c r="T213" s="67"/>
      <c r="U213" s="67"/>
      <c r="V213" s="67"/>
    </row>
    <row r="214" spans="16:22" x14ac:dyDescent="0.3">
      <c r="P214" s="67"/>
      <c r="Q214" s="67"/>
      <c r="R214" s="67"/>
      <c r="S214" s="67"/>
      <c r="T214" s="67"/>
      <c r="U214" s="67"/>
      <c r="V214" s="67"/>
    </row>
    <row r="215" spans="16:22" x14ac:dyDescent="0.3">
      <c r="P215" s="67"/>
      <c r="Q215" s="67"/>
      <c r="R215" s="67"/>
      <c r="S215" s="67"/>
      <c r="T215" s="67"/>
      <c r="U215" s="67"/>
      <c r="V215" s="67"/>
    </row>
    <row r="216" spans="16:22" x14ac:dyDescent="0.3">
      <c r="P216" s="67"/>
      <c r="Q216" s="67"/>
      <c r="R216" s="67"/>
      <c r="S216" s="67"/>
      <c r="T216" s="67"/>
      <c r="U216" s="67"/>
      <c r="V216" s="67"/>
    </row>
    <row r="217" spans="16:22" x14ac:dyDescent="0.3">
      <c r="P217" s="67"/>
      <c r="Q217" s="67"/>
      <c r="R217" s="67"/>
      <c r="S217" s="67"/>
      <c r="T217" s="67"/>
      <c r="U217" s="67"/>
      <c r="V217" s="67"/>
    </row>
    <row r="218" spans="16:22" x14ac:dyDescent="0.3">
      <c r="P218" s="67"/>
      <c r="Q218" s="67"/>
      <c r="R218" s="67"/>
      <c r="S218" s="67"/>
      <c r="T218" s="67"/>
      <c r="U218" s="67"/>
      <c r="V218" s="67"/>
    </row>
    <row r="219" spans="16:22" x14ac:dyDescent="0.3">
      <c r="P219" s="67"/>
      <c r="Q219" s="67"/>
      <c r="R219" s="67"/>
      <c r="S219" s="67"/>
      <c r="T219" s="67"/>
      <c r="U219" s="67"/>
      <c r="V219" s="67"/>
    </row>
    <row r="220" spans="16:22" x14ac:dyDescent="0.3">
      <c r="P220" s="67"/>
      <c r="Q220" s="67"/>
      <c r="R220" s="67"/>
      <c r="S220" s="67"/>
      <c r="T220" s="67"/>
      <c r="U220" s="67"/>
      <c r="V220" s="67"/>
    </row>
    <row r="221" spans="16:22" x14ac:dyDescent="0.3">
      <c r="P221" s="67"/>
      <c r="Q221" s="67"/>
      <c r="R221" s="67"/>
      <c r="S221" s="67"/>
      <c r="T221" s="67"/>
      <c r="U221" s="67"/>
      <c r="V221" s="67"/>
    </row>
    <row r="222" spans="16:22" x14ac:dyDescent="0.3">
      <c r="P222" s="67"/>
      <c r="Q222" s="67"/>
      <c r="R222" s="67"/>
      <c r="S222" s="67"/>
      <c r="T222" s="67"/>
      <c r="U222" s="67"/>
      <c r="V222" s="67"/>
    </row>
    <row r="223" spans="16:22" x14ac:dyDescent="0.3">
      <c r="P223" s="67"/>
      <c r="Q223" s="67"/>
      <c r="R223" s="67"/>
      <c r="S223" s="67"/>
      <c r="T223" s="67"/>
      <c r="U223" s="67"/>
      <c r="V223" s="67"/>
    </row>
    <row r="224" spans="16:22" x14ac:dyDescent="0.3">
      <c r="P224" s="67"/>
      <c r="Q224" s="67"/>
      <c r="R224" s="67"/>
      <c r="S224" s="67"/>
      <c r="T224" s="67"/>
      <c r="U224" s="67"/>
      <c r="V224" s="67"/>
    </row>
    <row r="225" spans="16:22" x14ac:dyDescent="0.3">
      <c r="P225" s="67"/>
      <c r="Q225" s="67"/>
      <c r="R225" s="67"/>
      <c r="S225" s="67"/>
      <c r="T225" s="67"/>
      <c r="U225" s="67"/>
      <c r="V225" s="67"/>
    </row>
    <row r="226" spans="16:22" x14ac:dyDescent="0.3">
      <c r="P226" s="67"/>
      <c r="Q226" s="67"/>
      <c r="R226" s="67"/>
      <c r="S226" s="67"/>
      <c r="T226" s="67"/>
      <c r="U226" s="67"/>
      <c r="V226" s="67"/>
    </row>
    <row r="227" spans="16:22" x14ac:dyDescent="0.3">
      <c r="P227" s="67"/>
      <c r="Q227" s="67"/>
      <c r="R227" s="67"/>
      <c r="S227" s="67"/>
      <c r="T227" s="67"/>
      <c r="U227" s="67"/>
      <c r="V227" s="67"/>
    </row>
    <row r="228" spans="16:22" x14ac:dyDescent="0.3">
      <c r="P228" s="67"/>
      <c r="Q228" s="67"/>
      <c r="R228" s="67"/>
      <c r="S228" s="67"/>
      <c r="T228" s="67"/>
      <c r="U228" s="67"/>
      <c r="V228" s="67"/>
    </row>
    <row r="229" spans="16:22" x14ac:dyDescent="0.3">
      <c r="P229" s="67"/>
      <c r="Q229" s="67"/>
      <c r="R229" s="67"/>
      <c r="S229" s="67"/>
      <c r="T229" s="67"/>
      <c r="U229" s="67"/>
      <c r="V229" s="67"/>
    </row>
    <row r="230" spans="16:22" x14ac:dyDescent="0.3">
      <c r="P230" s="67"/>
      <c r="Q230" s="67"/>
      <c r="R230" s="67"/>
      <c r="S230" s="67"/>
      <c r="T230" s="67"/>
      <c r="U230" s="67"/>
      <c r="V230" s="67"/>
    </row>
    <row r="231" spans="16:22" x14ac:dyDescent="0.3">
      <c r="P231" s="67"/>
      <c r="Q231" s="67"/>
      <c r="R231" s="67"/>
      <c r="S231" s="67"/>
      <c r="T231" s="67"/>
      <c r="U231" s="67"/>
      <c r="V231" s="67"/>
    </row>
    <row r="232" spans="16:22" x14ac:dyDescent="0.3">
      <c r="P232" s="67"/>
      <c r="Q232" s="67"/>
      <c r="R232" s="67"/>
      <c r="S232" s="67"/>
      <c r="T232" s="67"/>
      <c r="U232" s="67"/>
      <c r="V232" s="67"/>
    </row>
    <row r="233" spans="16:22" x14ac:dyDescent="0.3">
      <c r="P233" s="67"/>
      <c r="Q233" s="67"/>
      <c r="R233" s="67"/>
      <c r="S233" s="67"/>
      <c r="T233" s="67"/>
      <c r="U233" s="67"/>
      <c r="V233" s="67"/>
    </row>
    <row r="234" spans="16:22" x14ac:dyDescent="0.3">
      <c r="P234" s="67"/>
      <c r="Q234" s="67"/>
      <c r="R234" s="67"/>
      <c r="S234" s="67"/>
      <c r="T234" s="67"/>
      <c r="U234" s="67"/>
      <c r="V234" s="67"/>
    </row>
    <row r="235" spans="16:22" x14ac:dyDescent="0.3">
      <c r="P235" s="67"/>
      <c r="Q235" s="67"/>
      <c r="R235" s="67"/>
      <c r="S235" s="67"/>
      <c r="T235" s="67"/>
      <c r="U235" s="67"/>
      <c r="V235" s="67"/>
    </row>
    <row r="236" spans="16:22" x14ac:dyDescent="0.3">
      <c r="P236" s="67"/>
      <c r="Q236" s="67"/>
      <c r="R236" s="67"/>
      <c r="S236" s="67"/>
      <c r="T236" s="67"/>
      <c r="U236" s="67"/>
      <c r="V236" s="67"/>
    </row>
    <row r="237" spans="16:22" x14ac:dyDescent="0.3">
      <c r="P237" s="67"/>
      <c r="Q237" s="67"/>
      <c r="R237" s="67"/>
      <c r="S237" s="67"/>
      <c r="T237" s="67"/>
      <c r="U237" s="67"/>
      <c r="V237" s="67"/>
    </row>
    <row r="238" spans="16:22" x14ac:dyDescent="0.3">
      <c r="P238" s="67"/>
      <c r="Q238" s="67"/>
      <c r="R238" s="67"/>
      <c r="S238" s="67"/>
      <c r="T238" s="67"/>
      <c r="U238" s="67"/>
      <c r="V238" s="67"/>
    </row>
    <row r="239" spans="16:22" x14ac:dyDescent="0.3">
      <c r="P239" s="67"/>
      <c r="Q239" s="67"/>
      <c r="R239" s="67"/>
      <c r="S239" s="67"/>
      <c r="T239" s="67"/>
      <c r="U239" s="67"/>
      <c r="V239" s="67"/>
    </row>
    <row r="240" spans="16:22" x14ac:dyDescent="0.3">
      <c r="P240" s="67"/>
      <c r="Q240" s="67"/>
      <c r="R240" s="67"/>
      <c r="S240" s="67"/>
      <c r="T240" s="67"/>
      <c r="U240" s="67"/>
      <c r="V240" s="67"/>
    </row>
    <row r="241" spans="16:22" x14ac:dyDescent="0.3">
      <c r="P241" s="67"/>
      <c r="Q241" s="67"/>
      <c r="R241" s="67"/>
      <c r="S241" s="67"/>
      <c r="T241" s="67"/>
      <c r="U241" s="67"/>
      <c r="V241" s="67"/>
    </row>
    <row r="242" spans="16:22" x14ac:dyDescent="0.3">
      <c r="P242" s="67"/>
      <c r="Q242" s="67"/>
      <c r="R242" s="67"/>
      <c r="S242" s="67"/>
      <c r="T242" s="67"/>
      <c r="U242" s="67"/>
      <c r="V242" s="67"/>
    </row>
    <row r="243" spans="16:22" x14ac:dyDescent="0.3">
      <c r="P243" s="67"/>
      <c r="Q243" s="67"/>
      <c r="R243" s="67"/>
      <c r="S243" s="67"/>
      <c r="T243" s="67"/>
      <c r="U243" s="67"/>
      <c r="V243" s="67"/>
    </row>
    <row r="244" spans="16:22" x14ac:dyDescent="0.3">
      <c r="P244" s="67"/>
      <c r="Q244" s="67"/>
      <c r="R244" s="67"/>
      <c r="S244" s="67"/>
      <c r="T244" s="67"/>
      <c r="U244" s="67"/>
      <c r="V244" s="67"/>
    </row>
    <row r="245" spans="16:22" x14ac:dyDescent="0.3">
      <c r="P245" s="67"/>
      <c r="Q245" s="67"/>
      <c r="R245" s="67"/>
      <c r="S245" s="67"/>
      <c r="T245" s="67"/>
      <c r="U245" s="67"/>
      <c r="V245" s="67"/>
    </row>
    <row r="246" spans="16:22" x14ac:dyDescent="0.3">
      <c r="P246" s="67"/>
      <c r="Q246" s="67"/>
      <c r="R246" s="67"/>
      <c r="S246" s="67"/>
      <c r="T246" s="67"/>
      <c r="U246" s="67"/>
      <c r="V246" s="67"/>
    </row>
    <row r="247" spans="16:22" x14ac:dyDescent="0.3">
      <c r="P247" s="67"/>
      <c r="Q247" s="67"/>
      <c r="R247" s="67"/>
      <c r="S247" s="67"/>
      <c r="T247" s="67"/>
      <c r="U247" s="67"/>
      <c r="V247" s="67"/>
    </row>
    <row r="248" spans="16:22" x14ac:dyDescent="0.3">
      <c r="P248" s="67"/>
      <c r="Q248" s="67"/>
      <c r="R248" s="67"/>
      <c r="S248" s="67"/>
      <c r="T248" s="67"/>
      <c r="U248" s="67"/>
      <c r="V248" s="67"/>
    </row>
    <row r="249" spans="16:22" x14ac:dyDescent="0.3">
      <c r="P249" s="67"/>
      <c r="Q249" s="67"/>
      <c r="R249" s="67"/>
      <c r="S249" s="67"/>
      <c r="T249" s="67"/>
      <c r="U249" s="67"/>
      <c r="V249" s="67"/>
    </row>
    <row r="250" spans="16:22" x14ac:dyDescent="0.3">
      <c r="P250" s="67"/>
      <c r="Q250" s="67"/>
      <c r="R250" s="67"/>
      <c r="S250" s="67"/>
      <c r="T250" s="67"/>
      <c r="U250" s="67"/>
      <c r="V250" s="67"/>
    </row>
    <row r="251" spans="16:22" x14ac:dyDescent="0.3">
      <c r="P251" s="67"/>
      <c r="Q251" s="67"/>
      <c r="R251" s="67"/>
      <c r="S251" s="67"/>
      <c r="T251" s="67"/>
      <c r="U251" s="67"/>
      <c r="V251" s="67"/>
    </row>
    <row r="252" spans="16:22" x14ac:dyDescent="0.3">
      <c r="P252" s="67"/>
      <c r="Q252" s="67"/>
      <c r="R252" s="67"/>
      <c r="S252" s="67"/>
      <c r="T252" s="67"/>
      <c r="U252" s="67"/>
      <c r="V252" s="67"/>
    </row>
    <row r="253" spans="16:22" x14ac:dyDescent="0.3">
      <c r="P253" s="67"/>
      <c r="Q253" s="67"/>
      <c r="R253" s="67"/>
      <c r="S253" s="67"/>
      <c r="T253" s="67"/>
      <c r="U253" s="67"/>
      <c r="V253" s="67"/>
    </row>
    <row r="254" spans="16:22" x14ac:dyDescent="0.3">
      <c r="P254" s="67"/>
      <c r="Q254" s="67"/>
      <c r="R254" s="67"/>
      <c r="S254" s="67"/>
      <c r="T254" s="67"/>
      <c r="U254" s="67"/>
      <c r="V254" s="67"/>
    </row>
    <row r="255" spans="16:22" x14ac:dyDescent="0.3">
      <c r="P255" s="67"/>
      <c r="Q255" s="67"/>
      <c r="R255" s="67"/>
      <c r="S255" s="67"/>
      <c r="T255" s="67"/>
      <c r="U255" s="67"/>
      <c r="V255" s="67"/>
    </row>
    <row r="256" spans="16:22" x14ac:dyDescent="0.3">
      <c r="P256" s="67"/>
      <c r="Q256" s="67"/>
      <c r="R256" s="67"/>
      <c r="S256" s="67"/>
      <c r="T256" s="67"/>
      <c r="U256" s="67"/>
      <c r="V256" s="67"/>
    </row>
    <row r="257" spans="16:22" x14ac:dyDescent="0.3">
      <c r="P257" s="67"/>
      <c r="Q257" s="67"/>
      <c r="R257" s="67"/>
      <c r="S257" s="67"/>
      <c r="T257" s="67"/>
      <c r="U257" s="67"/>
      <c r="V257" s="67"/>
    </row>
    <row r="258" spans="16:22" x14ac:dyDescent="0.3">
      <c r="P258" s="67"/>
      <c r="Q258" s="67"/>
      <c r="R258" s="67"/>
      <c r="S258" s="67"/>
      <c r="T258" s="67"/>
      <c r="U258" s="67"/>
      <c r="V258" s="67"/>
    </row>
    <row r="259" spans="16:22" x14ac:dyDescent="0.3">
      <c r="P259" s="67"/>
      <c r="Q259" s="67"/>
      <c r="R259" s="67"/>
      <c r="S259" s="67"/>
      <c r="T259" s="67"/>
      <c r="U259" s="67"/>
      <c r="V259" s="67"/>
    </row>
    <row r="260" spans="16:22" x14ac:dyDescent="0.3">
      <c r="P260" s="67"/>
      <c r="Q260" s="67"/>
      <c r="R260" s="67"/>
      <c r="S260" s="67"/>
      <c r="T260" s="67"/>
      <c r="U260" s="67"/>
      <c r="V260" s="67"/>
    </row>
    <row r="261" spans="16:22" x14ac:dyDescent="0.3">
      <c r="P261" s="67"/>
      <c r="Q261" s="67"/>
      <c r="R261" s="67"/>
      <c r="S261" s="67"/>
      <c r="T261" s="67"/>
      <c r="U261" s="67"/>
      <c r="V261" s="67"/>
    </row>
    <row r="262" spans="16:22" x14ac:dyDescent="0.3">
      <c r="P262" s="67"/>
      <c r="Q262" s="67"/>
      <c r="R262" s="67"/>
      <c r="S262" s="67"/>
      <c r="T262" s="67"/>
      <c r="U262" s="67"/>
      <c r="V262" s="67"/>
    </row>
    <row r="263" spans="16:22" x14ac:dyDescent="0.3">
      <c r="P263" s="67"/>
      <c r="Q263" s="67"/>
      <c r="R263" s="67"/>
      <c r="S263" s="67"/>
      <c r="T263" s="67"/>
      <c r="U263" s="67"/>
      <c r="V263" s="67"/>
    </row>
    <row r="264" spans="16:22" x14ac:dyDescent="0.3">
      <c r="P264" s="67"/>
      <c r="Q264" s="67"/>
      <c r="R264" s="67"/>
      <c r="S264" s="67"/>
      <c r="T264" s="67"/>
      <c r="U264" s="67"/>
      <c r="V264" s="67"/>
    </row>
    <row r="265" spans="16:22" x14ac:dyDescent="0.3">
      <c r="P265" s="67"/>
      <c r="Q265" s="67"/>
      <c r="R265" s="67"/>
      <c r="S265" s="67"/>
      <c r="T265" s="67"/>
      <c r="U265" s="67"/>
      <c r="V265" s="67"/>
    </row>
    <row r="266" spans="16:22" x14ac:dyDescent="0.3">
      <c r="P266" s="67"/>
      <c r="Q266" s="67"/>
      <c r="R266" s="67"/>
      <c r="S266" s="67"/>
      <c r="T266" s="67"/>
      <c r="U266" s="67"/>
      <c r="V266" s="67"/>
    </row>
    <row r="267" spans="16:22" x14ac:dyDescent="0.3">
      <c r="P267" s="67"/>
      <c r="Q267" s="67"/>
      <c r="R267" s="67"/>
      <c r="S267" s="67"/>
      <c r="T267" s="67"/>
      <c r="U267" s="67"/>
      <c r="V267" s="67"/>
    </row>
    <row r="268" spans="16:22" x14ac:dyDescent="0.3">
      <c r="P268" s="67"/>
      <c r="Q268" s="67"/>
      <c r="R268" s="67"/>
      <c r="S268" s="67"/>
      <c r="T268" s="67"/>
      <c r="U268" s="67"/>
      <c r="V268" s="67"/>
    </row>
    <row r="269" spans="16:22" x14ac:dyDescent="0.3">
      <c r="P269" s="67"/>
      <c r="Q269" s="67"/>
      <c r="R269" s="67"/>
      <c r="S269" s="67"/>
      <c r="T269" s="67"/>
      <c r="U269" s="67"/>
      <c r="V269" s="67"/>
    </row>
    <row r="270" spans="16:22" x14ac:dyDescent="0.3">
      <c r="P270" s="67"/>
      <c r="Q270" s="67"/>
      <c r="R270" s="67"/>
      <c r="S270" s="67"/>
      <c r="T270" s="67"/>
      <c r="U270" s="67"/>
      <c r="V270" s="67"/>
    </row>
    <row r="271" spans="16:22" x14ac:dyDescent="0.3">
      <c r="P271" s="67"/>
      <c r="Q271" s="67"/>
      <c r="R271" s="67"/>
      <c r="S271" s="67"/>
      <c r="T271" s="67"/>
      <c r="U271" s="67"/>
      <c r="V271" s="67"/>
    </row>
    <row r="272" spans="16:22" x14ac:dyDescent="0.3">
      <c r="P272" s="67"/>
      <c r="Q272" s="67"/>
      <c r="R272" s="67"/>
      <c r="S272" s="67"/>
      <c r="T272" s="67"/>
      <c r="U272" s="67"/>
      <c r="V272" s="67"/>
    </row>
    <row r="273" spans="16:22" x14ac:dyDescent="0.3">
      <c r="P273" s="67"/>
      <c r="Q273" s="67"/>
      <c r="R273" s="67"/>
      <c r="S273" s="67"/>
      <c r="T273" s="67"/>
      <c r="U273" s="67"/>
      <c r="V273" s="67"/>
    </row>
    <row r="274" spans="16:22" x14ac:dyDescent="0.3">
      <c r="P274" s="67"/>
      <c r="Q274" s="67"/>
      <c r="R274" s="67"/>
      <c r="S274" s="67"/>
      <c r="T274" s="67"/>
      <c r="U274" s="67"/>
      <c r="V274" s="67"/>
    </row>
    <row r="275" spans="16:22" x14ac:dyDescent="0.3">
      <c r="P275" s="67"/>
      <c r="Q275" s="67"/>
      <c r="R275" s="67"/>
      <c r="S275" s="67"/>
      <c r="T275" s="67"/>
      <c r="U275" s="67"/>
      <c r="V275" s="67"/>
    </row>
    <row r="276" spans="16:22" x14ac:dyDescent="0.3">
      <c r="P276" s="67"/>
      <c r="Q276" s="67"/>
      <c r="R276" s="67"/>
      <c r="S276" s="67"/>
      <c r="T276" s="67"/>
      <c r="U276" s="67"/>
      <c r="V276" s="67"/>
    </row>
    <row r="277" spans="16:22" x14ac:dyDescent="0.3">
      <c r="P277" s="67"/>
      <c r="Q277" s="67"/>
      <c r="R277" s="67"/>
      <c r="S277" s="67"/>
      <c r="T277" s="67"/>
      <c r="U277" s="67"/>
      <c r="V277" s="67"/>
    </row>
    <row r="278" spans="16:22" x14ac:dyDescent="0.3">
      <c r="P278" s="67"/>
      <c r="Q278" s="67"/>
      <c r="R278" s="67"/>
      <c r="S278" s="67"/>
      <c r="T278" s="67"/>
      <c r="U278" s="67"/>
      <c r="V278" s="67"/>
    </row>
    <row r="279" spans="16:22" x14ac:dyDescent="0.3">
      <c r="P279" s="67"/>
      <c r="Q279" s="67"/>
      <c r="R279" s="67"/>
      <c r="S279" s="67"/>
      <c r="T279" s="67"/>
      <c r="U279" s="67"/>
      <c r="V279" s="67"/>
    </row>
    <row r="280" spans="16:22" x14ac:dyDescent="0.3">
      <c r="P280" s="67"/>
      <c r="Q280" s="67"/>
      <c r="R280" s="67"/>
      <c r="S280" s="67"/>
      <c r="T280" s="67"/>
      <c r="U280" s="67"/>
      <c r="V280" s="67"/>
    </row>
    <row r="281" spans="16:22" x14ac:dyDescent="0.3">
      <c r="P281" s="67"/>
      <c r="Q281" s="67"/>
      <c r="R281" s="67"/>
      <c r="S281" s="67"/>
      <c r="T281" s="67"/>
      <c r="U281" s="67"/>
      <c r="V281" s="67"/>
    </row>
    <row r="282" spans="16:22" x14ac:dyDescent="0.3">
      <c r="P282" s="67"/>
      <c r="Q282" s="67"/>
      <c r="R282" s="67"/>
      <c r="S282" s="67"/>
      <c r="T282" s="67"/>
      <c r="U282" s="67"/>
      <c r="V282" s="67"/>
    </row>
    <row r="283" spans="16:22" x14ac:dyDescent="0.3">
      <c r="P283" s="67"/>
      <c r="Q283" s="67"/>
      <c r="R283" s="67"/>
      <c r="S283" s="67"/>
      <c r="T283" s="67"/>
      <c r="U283" s="67"/>
      <c r="V283" s="67"/>
    </row>
    <row r="284" spans="16:22" x14ac:dyDescent="0.3">
      <c r="P284" s="67"/>
      <c r="Q284" s="67"/>
      <c r="R284" s="67"/>
      <c r="S284" s="67"/>
      <c r="T284" s="67"/>
      <c r="U284" s="67"/>
      <c r="V284" s="67"/>
    </row>
    <row r="285" spans="16:22" x14ac:dyDescent="0.3">
      <c r="P285" s="67"/>
      <c r="Q285" s="67"/>
      <c r="R285" s="67"/>
      <c r="S285" s="67"/>
      <c r="T285" s="67"/>
      <c r="U285" s="67"/>
      <c r="V285" s="67"/>
    </row>
  </sheetData>
  <sortState xmlns:xlrd2="http://schemas.microsoft.com/office/spreadsheetml/2017/richdata2" ref="B5:M36">
    <sortCondition descending="1" ref="M5:M36"/>
  </sortState>
  <mergeCells count="5">
    <mergeCell ref="E1:G1"/>
    <mergeCell ref="C1:D1"/>
    <mergeCell ref="H1:J1"/>
    <mergeCell ref="K1:L1"/>
    <mergeCell ref="H2:I2"/>
  </mergeCells>
  <pageMargins left="0.7" right="0.7" top="0.75" bottom="0.75" header="0.3" footer="0.3"/>
  <pageSetup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theme="6"/>
  </sheetPr>
  <dimension ref="A1:AE39"/>
  <sheetViews>
    <sheetView workbookViewId="0">
      <selection activeCell="M1" sqref="M1"/>
    </sheetView>
  </sheetViews>
  <sheetFormatPr defaultRowHeight="14.4" x14ac:dyDescent="0.3"/>
  <cols>
    <col min="1" max="1" width="4.6640625" style="14" customWidth="1"/>
    <col min="2" max="2" width="25.5546875" customWidth="1"/>
    <col min="3" max="3" width="24.5546875" customWidth="1"/>
    <col min="4" max="4" width="8.88671875" style="60" customWidth="1"/>
    <col min="5" max="5" width="22.88671875" bestFit="1" customWidth="1"/>
    <col min="6" max="7" width="13.5546875" hidden="1" customWidth="1"/>
    <col min="8" max="8" width="13.5546875" customWidth="1"/>
    <col min="9" max="9" width="12.5546875" customWidth="1"/>
    <col min="10" max="10" width="47.33203125" style="178" customWidth="1"/>
    <col min="11" max="11" width="13.44140625" customWidth="1"/>
    <col min="13" max="13" width="14" customWidth="1"/>
    <col min="14" max="14" width="14" style="202" customWidth="1"/>
    <col min="15" max="15" width="14" customWidth="1"/>
    <col min="16" max="16" width="26.77734375" customWidth="1"/>
    <col min="18" max="18" width="18.77734375" customWidth="1"/>
    <col min="19" max="19" width="17.5546875" customWidth="1"/>
    <col min="20" max="20" width="13.88671875" customWidth="1"/>
    <col min="21" max="21" width="15.33203125" customWidth="1"/>
    <col min="25" max="25" width="20.6640625" customWidth="1"/>
    <col min="26" max="26" width="11.33203125" customWidth="1"/>
    <col min="31" max="31" width="14.88671875" customWidth="1"/>
  </cols>
  <sheetData>
    <row r="1" spans="2:31" ht="21" x14ac:dyDescent="0.3">
      <c r="B1" s="296">
        <v>2021</v>
      </c>
      <c r="E1" s="175"/>
      <c r="O1" s="59" t="s">
        <v>265</v>
      </c>
      <c r="Y1" s="202" t="s">
        <v>265</v>
      </c>
    </row>
    <row r="2" spans="2:31" ht="21" x14ac:dyDescent="0.4">
      <c r="B2" s="284" t="s">
        <v>390</v>
      </c>
      <c r="O2">
        <v>2021</v>
      </c>
      <c r="Y2" s="202">
        <v>2019</v>
      </c>
    </row>
    <row r="3" spans="2:31" x14ac:dyDescent="0.3">
      <c r="B3">
        <v>1</v>
      </c>
      <c r="C3">
        <v>2</v>
      </c>
      <c r="D3" s="202">
        <v>3</v>
      </c>
      <c r="E3" s="202">
        <v>4</v>
      </c>
      <c r="F3" s="202">
        <v>5</v>
      </c>
      <c r="G3" s="202">
        <v>6</v>
      </c>
      <c r="H3" s="202">
        <v>7</v>
      </c>
      <c r="I3" s="202">
        <v>8</v>
      </c>
      <c r="J3" s="178">
        <v>9</v>
      </c>
      <c r="K3" s="202">
        <v>10</v>
      </c>
      <c r="L3" s="202">
        <v>11</v>
      </c>
      <c r="O3" t="s">
        <v>477</v>
      </c>
      <c r="Y3" s="202" t="s">
        <v>409</v>
      </c>
    </row>
    <row r="4" spans="2:31" ht="57.75" customHeight="1" x14ac:dyDescent="0.3">
      <c r="B4" s="265" t="s">
        <v>321</v>
      </c>
      <c r="C4" s="266" t="s">
        <v>363</v>
      </c>
      <c r="D4" s="266" t="s">
        <v>241</v>
      </c>
      <c r="E4" s="265" t="s">
        <v>461</v>
      </c>
      <c r="F4" s="266"/>
      <c r="G4" s="266"/>
      <c r="H4" s="265" t="s">
        <v>335</v>
      </c>
      <c r="I4" s="267" t="s">
        <v>368</v>
      </c>
      <c r="J4" s="267" t="s">
        <v>364</v>
      </c>
      <c r="K4" s="282" t="s">
        <v>369</v>
      </c>
      <c r="L4" s="58" t="s">
        <v>365</v>
      </c>
      <c r="O4" s="202" t="s">
        <v>343</v>
      </c>
      <c r="P4" s="202" t="s">
        <v>240</v>
      </c>
      <c r="Q4" s="202" t="s">
        <v>241</v>
      </c>
      <c r="R4" s="202" t="s">
        <v>242</v>
      </c>
      <c r="S4" s="202" t="s">
        <v>344</v>
      </c>
      <c r="T4" s="202" t="s">
        <v>345</v>
      </c>
      <c r="U4" s="202" t="s">
        <v>346</v>
      </c>
      <c r="Y4" s="202" t="s">
        <v>343</v>
      </c>
      <c r="Z4" s="202" t="s">
        <v>240</v>
      </c>
      <c r="AA4" s="202" t="s">
        <v>241</v>
      </c>
      <c r="AB4" s="202" t="s">
        <v>242</v>
      </c>
      <c r="AC4" s="202" t="s">
        <v>344</v>
      </c>
      <c r="AD4" s="202" t="s">
        <v>345</v>
      </c>
      <c r="AE4" s="202" t="s">
        <v>346</v>
      </c>
    </row>
    <row r="5" spans="2:31" ht="45" customHeight="1" x14ac:dyDescent="0.3">
      <c r="B5" s="14" t="s">
        <v>141</v>
      </c>
      <c r="C5" s="202" t="s">
        <v>74</v>
      </c>
      <c r="D5" s="202"/>
      <c r="E5" s="292" t="str">
        <f t="shared" ref="E5:E36" si="0">VLOOKUP(C5,P$5:R$36,3,FALSE)</f>
        <v>Beth  Farrrell</v>
      </c>
      <c r="F5" s="202"/>
      <c r="G5" s="176"/>
      <c r="H5" s="292">
        <f t="shared" ref="H5:H36" si="1">VLOOKUP(C5,P$5:U$36,6,FALSE)</f>
        <v>12158.4</v>
      </c>
      <c r="I5" s="298">
        <v>2350</v>
      </c>
      <c r="J5" s="301" t="s">
        <v>467</v>
      </c>
      <c r="K5" s="283">
        <f t="shared" ref="K5:K36" si="2">SUM(H5:I5)</f>
        <v>14508.4</v>
      </c>
      <c r="L5" s="293">
        <v>1</v>
      </c>
      <c r="O5" s="175">
        <v>44249</v>
      </c>
      <c r="P5" s="202" t="s">
        <v>71</v>
      </c>
      <c r="Q5" s="202">
        <v>3</v>
      </c>
      <c r="R5" s="202" t="s">
        <v>433</v>
      </c>
      <c r="S5" s="202" t="s">
        <v>434</v>
      </c>
      <c r="T5" s="176">
        <v>10000</v>
      </c>
      <c r="U5" s="176">
        <v>1904.4</v>
      </c>
      <c r="Y5" s="175">
        <v>43510</v>
      </c>
      <c r="Z5" s="202" t="s">
        <v>391</v>
      </c>
      <c r="AA5" s="202">
        <v>1</v>
      </c>
      <c r="AB5" s="202" t="s">
        <v>392</v>
      </c>
      <c r="AC5" s="202" t="s">
        <v>393</v>
      </c>
      <c r="AD5" s="176">
        <v>800</v>
      </c>
      <c r="AE5" s="176">
        <v>1138.8599999999999</v>
      </c>
    </row>
    <row r="6" spans="2:31" ht="40.5" customHeight="1" x14ac:dyDescent="0.3">
      <c r="B6" s="14" t="s">
        <v>128</v>
      </c>
      <c r="C6" s="202" t="s">
        <v>250</v>
      </c>
      <c r="D6" s="202"/>
      <c r="E6" s="292" t="str">
        <f t="shared" si="0"/>
        <v>Olaf  Schroeder</v>
      </c>
      <c r="F6" s="202"/>
      <c r="G6" s="176"/>
      <c r="H6" s="292">
        <f t="shared" si="1"/>
        <v>5658.03</v>
      </c>
      <c r="I6" s="300"/>
      <c r="J6" s="301"/>
      <c r="K6" s="283">
        <f t="shared" si="2"/>
        <v>5658.03</v>
      </c>
      <c r="L6" s="177">
        <v>2</v>
      </c>
      <c r="O6" s="175">
        <v>44309</v>
      </c>
      <c r="P6" s="202" t="s">
        <v>313</v>
      </c>
      <c r="Q6" s="202">
        <v>5</v>
      </c>
      <c r="R6" s="202" t="s">
        <v>435</v>
      </c>
      <c r="S6" s="202" t="s">
        <v>436</v>
      </c>
      <c r="T6" s="176">
        <v>1500</v>
      </c>
      <c r="U6" s="176">
        <v>2217.5</v>
      </c>
      <c r="Y6" s="175">
        <v>43534</v>
      </c>
      <c r="Z6" s="202" t="s">
        <v>418</v>
      </c>
      <c r="AA6" s="202">
        <v>2</v>
      </c>
      <c r="AB6" s="202" t="s">
        <v>246</v>
      </c>
      <c r="AC6" s="202" t="s">
        <v>87</v>
      </c>
      <c r="AD6" s="176">
        <v>250</v>
      </c>
      <c r="AE6" s="176">
        <v>1551.1</v>
      </c>
    </row>
    <row r="7" spans="2:31" ht="56.25" customHeight="1" x14ac:dyDescent="0.3">
      <c r="B7" s="14" t="s">
        <v>135</v>
      </c>
      <c r="C7" s="202" t="s">
        <v>67</v>
      </c>
      <c r="D7" s="202"/>
      <c r="E7" s="292" t="str">
        <f t="shared" si="0"/>
        <v>Jay W Cupstid</v>
      </c>
      <c r="F7" s="202"/>
      <c r="G7" s="176"/>
      <c r="H7" s="292">
        <f t="shared" si="1"/>
        <v>2844.37</v>
      </c>
      <c r="I7" s="302">
        <v>2500</v>
      </c>
      <c r="J7" s="301" t="s">
        <v>462</v>
      </c>
      <c r="K7" s="283">
        <f t="shared" si="2"/>
        <v>5344.37</v>
      </c>
      <c r="L7" s="177">
        <v>3</v>
      </c>
      <c r="O7" s="175">
        <v>44319</v>
      </c>
      <c r="P7" s="202" t="s">
        <v>391</v>
      </c>
      <c r="Q7" s="202">
        <v>3</v>
      </c>
      <c r="R7" s="202" t="s">
        <v>392</v>
      </c>
      <c r="S7" s="202" t="s">
        <v>437</v>
      </c>
      <c r="T7" s="176">
        <v>1200</v>
      </c>
      <c r="U7" s="176">
        <v>1126.72</v>
      </c>
      <c r="Y7" s="175">
        <v>43563</v>
      </c>
      <c r="Z7" s="202" t="s">
        <v>250</v>
      </c>
      <c r="AA7" s="202">
        <v>6</v>
      </c>
      <c r="AB7" s="202" t="s">
        <v>251</v>
      </c>
      <c r="AC7" s="202" t="s">
        <v>359</v>
      </c>
      <c r="AD7" s="176">
        <v>500</v>
      </c>
      <c r="AE7" s="176">
        <v>6374.2</v>
      </c>
    </row>
    <row r="8" spans="2:31" ht="30.15" customHeight="1" x14ac:dyDescent="0.3">
      <c r="B8" s="14" t="s">
        <v>130</v>
      </c>
      <c r="C8" s="202" t="s">
        <v>129</v>
      </c>
      <c r="D8" s="202"/>
      <c r="E8" s="292" t="str">
        <f t="shared" si="0"/>
        <v>Alden P Blake</v>
      </c>
      <c r="F8" s="202"/>
      <c r="G8" s="176"/>
      <c r="H8" s="292">
        <f t="shared" si="1"/>
        <v>2279.15</v>
      </c>
      <c r="I8" s="302">
        <v>3052</v>
      </c>
      <c r="J8" s="301" t="s">
        <v>481</v>
      </c>
      <c r="K8" s="283">
        <f t="shared" si="2"/>
        <v>5331.15</v>
      </c>
      <c r="L8" s="177">
        <v>4</v>
      </c>
      <c r="O8" s="175">
        <v>44319</v>
      </c>
      <c r="P8" s="202" t="s">
        <v>73</v>
      </c>
      <c r="Q8" s="202">
        <v>1</v>
      </c>
      <c r="R8" s="202" t="s">
        <v>314</v>
      </c>
      <c r="S8" s="202" t="s">
        <v>297</v>
      </c>
      <c r="T8" s="176">
        <v>1000</v>
      </c>
      <c r="U8" s="176">
        <v>0</v>
      </c>
      <c r="Y8" s="175">
        <v>43565</v>
      </c>
      <c r="Z8" s="202" t="s">
        <v>394</v>
      </c>
      <c r="AA8" s="202">
        <v>2</v>
      </c>
      <c r="AB8" s="202" t="s">
        <v>262</v>
      </c>
      <c r="AC8" s="202" t="s">
        <v>348</v>
      </c>
      <c r="AD8" s="176">
        <v>1000</v>
      </c>
      <c r="AE8" s="176">
        <v>1087.21</v>
      </c>
    </row>
    <row r="9" spans="2:31" x14ac:dyDescent="0.3">
      <c r="B9" s="14" t="s">
        <v>377</v>
      </c>
      <c r="C9" s="202" t="s">
        <v>275</v>
      </c>
      <c r="D9" s="202"/>
      <c r="E9" s="292" t="str">
        <f t="shared" si="0"/>
        <v>Danny L Howell</v>
      </c>
      <c r="F9" s="202"/>
      <c r="G9" s="176"/>
      <c r="H9" s="292">
        <f t="shared" si="1"/>
        <v>5070.8900000000003</v>
      </c>
      <c r="I9" s="300"/>
      <c r="J9" s="301"/>
      <c r="K9" s="283">
        <f t="shared" si="2"/>
        <v>5070.8900000000003</v>
      </c>
      <c r="L9" s="177">
        <v>5</v>
      </c>
      <c r="O9" s="175">
        <v>44320</v>
      </c>
      <c r="P9" s="202" t="s">
        <v>438</v>
      </c>
      <c r="Q9" s="202">
        <v>6</v>
      </c>
      <c r="R9" s="202" t="s">
        <v>439</v>
      </c>
      <c r="S9" s="202" t="s">
        <v>440</v>
      </c>
      <c r="T9" s="176">
        <v>1000</v>
      </c>
      <c r="U9" s="176">
        <v>2791.57</v>
      </c>
      <c r="Y9" s="175">
        <v>43592</v>
      </c>
      <c r="Z9" s="202" t="s">
        <v>264</v>
      </c>
      <c r="AA9" s="202">
        <v>2</v>
      </c>
      <c r="AB9" s="202" t="s">
        <v>312</v>
      </c>
      <c r="AC9" s="202" t="s">
        <v>395</v>
      </c>
      <c r="AD9" s="176">
        <v>3000</v>
      </c>
      <c r="AE9" s="176">
        <v>3725.49</v>
      </c>
    </row>
    <row r="10" spans="2:31" x14ac:dyDescent="0.3">
      <c r="B10" s="14" t="s">
        <v>151</v>
      </c>
      <c r="C10" s="202" t="s">
        <v>104</v>
      </c>
      <c r="D10" s="202"/>
      <c r="E10" s="292" t="str">
        <f t="shared" si="0"/>
        <v xml:space="preserve">Adam J Bakowski </v>
      </c>
      <c r="F10" s="202"/>
      <c r="G10" s="176"/>
      <c r="H10" s="292">
        <f t="shared" si="1"/>
        <v>4912.05</v>
      </c>
      <c r="I10" s="300"/>
      <c r="J10" s="301"/>
      <c r="K10" s="283">
        <f t="shared" si="2"/>
        <v>4912.05</v>
      </c>
      <c r="L10" s="177">
        <v>6</v>
      </c>
      <c r="O10" s="175">
        <v>44320</v>
      </c>
      <c r="P10" s="202" t="s">
        <v>76</v>
      </c>
      <c r="Q10" s="202">
        <v>1</v>
      </c>
      <c r="R10" s="202" t="s">
        <v>249</v>
      </c>
      <c r="S10" s="202" t="s">
        <v>75</v>
      </c>
      <c r="T10" s="176">
        <v>1000</v>
      </c>
      <c r="U10" s="176">
        <v>1488.75</v>
      </c>
      <c r="Y10" s="175">
        <v>43592</v>
      </c>
      <c r="Z10" s="202" t="s">
        <v>95</v>
      </c>
      <c r="AA10" s="202">
        <v>1</v>
      </c>
      <c r="AB10" s="202" t="s">
        <v>366</v>
      </c>
      <c r="AC10" s="202" t="s">
        <v>367</v>
      </c>
      <c r="AD10" s="176">
        <v>1500</v>
      </c>
      <c r="AE10" s="176">
        <v>2052.2399999999998</v>
      </c>
    </row>
    <row r="11" spans="2:31" ht="28.8" x14ac:dyDescent="0.3">
      <c r="B11" s="14" t="s">
        <v>146</v>
      </c>
      <c r="C11" s="202" t="s">
        <v>243</v>
      </c>
      <c r="D11" s="202"/>
      <c r="E11" s="292" t="str">
        <f t="shared" si="0"/>
        <v>William M Speri</v>
      </c>
      <c r="F11" s="202"/>
      <c r="G11" s="176"/>
      <c r="H11" s="292">
        <f t="shared" si="1"/>
        <v>1373.42</v>
      </c>
      <c r="I11" s="302">
        <v>2641</v>
      </c>
      <c r="J11" s="301" t="s">
        <v>463</v>
      </c>
      <c r="K11" s="283">
        <f t="shared" si="2"/>
        <v>4014.42</v>
      </c>
      <c r="L11" s="177">
        <v>7</v>
      </c>
      <c r="O11" s="175">
        <v>44320</v>
      </c>
      <c r="P11" s="202" t="s">
        <v>275</v>
      </c>
      <c r="Q11" s="202">
        <v>6</v>
      </c>
      <c r="R11" s="202" t="s">
        <v>441</v>
      </c>
      <c r="S11" s="202" t="s">
        <v>442</v>
      </c>
      <c r="T11" s="176">
        <v>1000</v>
      </c>
      <c r="U11" s="176">
        <v>5070.8900000000003</v>
      </c>
      <c r="Y11" s="175">
        <v>43592</v>
      </c>
      <c r="Z11" s="202" t="s">
        <v>89</v>
      </c>
      <c r="AA11" s="202">
        <v>3</v>
      </c>
      <c r="AB11" s="202" t="s">
        <v>244</v>
      </c>
      <c r="AC11" s="202" t="s">
        <v>347</v>
      </c>
      <c r="AD11" s="176">
        <v>500</v>
      </c>
      <c r="AE11" s="176">
        <v>1150.78</v>
      </c>
    </row>
    <row r="12" spans="2:31" x14ac:dyDescent="0.3">
      <c r="B12" s="14" t="s">
        <v>375</v>
      </c>
      <c r="C12" s="202" t="s">
        <v>374</v>
      </c>
      <c r="D12" s="202"/>
      <c r="E12" s="292" t="str">
        <f t="shared" si="0"/>
        <v>Frank H Koch</v>
      </c>
      <c r="F12" s="202"/>
      <c r="G12" s="176"/>
      <c r="H12" s="292">
        <f t="shared" si="1"/>
        <v>3752.08</v>
      </c>
      <c r="I12" s="300"/>
      <c r="J12" s="301"/>
      <c r="K12" s="283">
        <f t="shared" si="2"/>
        <v>3752.08</v>
      </c>
      <c r="L12" s="177">
        <v>8</v>
      </c>
      <c r="O12" s="175">
        <v>44320</v>
      </c>
      <c r="P12" s="202" t="s">
        <v>89</v>
      </c>
      <c r="Q12" s="202">
        <v>4</v>
      </c>
      <c r="R12" s="202" t="s">
        <v>443</v>
      </c>
      <c r="S12" s="202" t="s">
        <v>444</v>
      </c>
      <c r="T12" s="176">
        <v>1000</v>
      </c>
      <c r="U12" s="176">
        <v>1373.42</v>
      </c>
      <c r="Y12" s="175">
        <v>43597</v>
      </c>
      <c r="Z12" s="202" t="s">
        <v>62</v>
      </c>
      <c r="AA12" s="202">
        <v>5</v>
      </c>
      <c r="AB12" s="202" t="s">
        <v>318</v>
      </c>
      <c r="AC12" s="202" t="s">
        <v>350</v>
      </c>
      <c r="AD12" s="176">
        <v>3000</v>
      </c>
      <c r="AE12" s="176">
        <v>4107.95</v>
      </c>
    </row>
    <row r="13" spans="2:31" ht="25.5" customHeight="1" x14ac:dyDescent="0.3">
      <c r="B13" s="14" t="s">
        <v>150</v>
      </c>
      <c r="C13" s="202" t="s">
        <v>438</v>
      </c>
      <c r="D13" s="202"/>
      <c r="E13" s="292" t="str">
        <f t="shared" si="0"/>
        <v xml:space="preserve">Adam  Wygant </v>
      </c>
      <c r="F13" s="202"/>
      <c r="G13" s="176"/>
      <c r="H13" s="292">
        <f t="shared" si="1"/>
        <v>2791.57</v>
      </c>
      <c r="I13" s="302">
        <v>852</v>
      </c>
      <c r="J13" s="301" t="s">
        <v>465</v>
      </c>
      <c r="K13" s="283">
        <f t="shared" si="2"/>
        <v>3643.57</v>
      </c>
      <c r="L13" s="177">
        <v>9</v>
      </c>
      <c r="O13" s="175">
        <v>44326</v>
      </c>
      <c r="P13" s="202" t="s">
        <v>62</v>
      </c>
      <c r="Q13" s="202">
        <v>4</v>
      </c>
      <c r="R13" s="202" t="s">
        <v>445</v>
      </c>
      <c r="S13" s="202" t="s">
        <v>350</v>
      </c>
      <c r="T13" s="176">
        <v>3000</v>
      </c>
      <c r="U13" s="176">
        <v>3151.7</v>
      </c>
      <c r="Y13" s="175">
        <v>43603</v>
      </c>
      <c r="Z13" s="202" t="s">
        <v>319</v>
      </c>
      <c r="AA13" s="202">
        <v>7</v>
      </c>
      <c r="AB13" s="202" t="s">
        <v>252</v>
      </c>
      <c r="AC13" s="202" t="s">
        <v>353</v>
      </c>
      <c r="AD13" s="176">
        <v>1000</v>
      </c>
      <c r="AE13" s="176">
        <v>1457.15</v>
      </c>
    </row>
    <row r="14" spans="2:31" x14ac:dyDescent="0.3">
      <c r="B14" s="14" t="s">
        <v>376</v>
      </c>
      <c r="C14" s="202" t="s">
        <v>450</v>
      </c>
      <c r="D14" s="202"/>
      <c r="E14" s="292" t="str">
        <f t="shared" si="0"/>
        <v>John  Kruse</v>
      </c>
      <c r="F14" s="202"/>
      <c r="G14" s="176"/>
      <c r="H14" s="292">
        <f t="shared" si="1"/>
        <v>2149.25</v>
      </c>
      <c r="I14" s="300">
        <v>1274</v>
      </c>
      <c r="J14" s="301" t="s">
        <v>484</v>
      </c>
      <c r="K14" s="283">
        <f t="shared" si="2"/>
        <v>3423.25</v>
      </c>
      <c r="L14" s="177">
        <v>10</v>
      </c>
      <c r="O14" s="175">
        <v>44329</v>
      </c>
      <c r="P14" s="202" t="s">
        <v>374</v>
      </c>
      <c r="Q14" s="202">
        <v>7</v>
      </c>
      <c r="R14" s="202" t="s">
        <v>401</v>
      </c>
      <c r="S14" s="202" t="s">
        <v>373</v>
      </c>
      <c r="T14" s="176">
        <v>1000</v>
      </c>
      <c r="U14" s="176">
        <v>3752.08</v>
      </c>
      <c r="Y14" s="175">
        <v>43605</v>
      </c>
      <c r="Z14" s="202" t="s">
        <v>73</v>
      </c>
      <c r="AA14" s="202">
        <v>1</v>
      </c>
      <c r="AB14" s="202" t="s">
        <v>314</v>
      </c>
      <c r="AC14" s="202" t="s">
        <v>297</v>
      </c>
      <c r="AD14" s="176">
        <v>1000</v>
      </c>
      <c r="AE14" s="176">
        <v>0</v>
      </c>
    </row>
    <row r="15" spans="2:31" ht="28.8" x14ac:dyDescent="0.3">
      <c r="B15" s="14" t="s">
        <v>138</v>
      </c>
      <c r="C15" s="202" t="s">
        <v>71</v>
      </c>
      <c r="D15" s="202"/>
      <c r="E15" s="292" t="str">
        <f t="shared" si="0"/>
        <v>Mark L Williams</v>
      </c>
      <c r="F15" s="292" t="e">
        <f>VLOOKUP(#REF!,N$5:S$36,6,FALSE)</f>
        <v>#REF!</v>
      </c>
      <c r="G15" s="292" t="e">
        <f>VLOOKUP(#REF!,O$5:T$36,6,FALSE)</f>
        <v>#REF!</v>
      </c>
      <c r="H15" s="292">
        <f t="shared" si="1"/>
        <v>1904.4</v>
      </c>
      <c r="I15" s="302">
        <v>1450</v>
      </c>
      <c r="J15" s="299" t="s">
        <v>472</v>
      </c>
      <c r="K15" s="283">
        <f t="shared" si="2"/>
        <v>3354.4</v>
      </c>
      <c r="L15" s="177">
        <v>11</v>
      </c>
      <c r="O15" s="175">
        <v>44329</v>
      </c>
      <c r="P15" s="202" t="s">
        <v>446</v>
      </c>
      <c r="Q15" s="202">
        <v>1</v>
      </c>
      <c r="R15" s="202" t="s">
        <v>351</v>
      </c>
      <c r="S15" s="202" t="s">
        <v>205</v>
      </c>
      <c r="T15" s="176">
        <v>1000</v>
      </c>
      <c r="U15" s="176">
        <v>1013.67</v>
      </c>
      <c r="Y15" s="175">
        <v>43605</v>
      </c>
      <c r="Z15" s="202" t="s">
        <v>124</v>
      </c>
      <c r="AA15" s="202">
        <v>2</v>
      </c>
      <c r="AB15" s="202" t="s">
        <v>248</v>
      </c>
      <c r="AC15" s="202" t="s">
        <v>362</v>
      </c>
      <c r="AD15" s="176">
        <v>5000</v>
      </c>
      <c r="AE15" s="176">
        <v>1120.9000000000001</v>
      </c>
    </row>
    <row r="16" spans="2:31" x14ac:dyDescent="0.3">
      <c r="B16" s="14" t="s">
        <v>217</v>
      </c>
      <c r="C16" s="202" t="s">
        <v>447</v>
      </c>
      <c r="D16" s="202"/>
      <c r="E16" s="292" t="str">
        <f t="shared" si="0"/>
        <v>Kyle X Gonzalez</v>
      </c>
      <c r="F16" s="202"/>
      <c r="G16" s="176"/>
      <c r="H16" s="292">
        <f t="shared" si="1"/>
        <v>2846.13</v>
      </c>
      <c r="I16" s="302">
        <v>500</v>
      </c>
      <c r="J16" s="301" t="s">
        <v>466</v>
      </c>
      <c r="K16" s="283">
        <f t="shared" si="2"/>
        <v>3346.13</v>
      </c>
      <c r="L16" s="177">
        <v>12</v>
      </c>
      <c r="O16" s="175">
        <v>44330</v>
      </c>
      <c r="P16" s="202" t="s">
        <v>250</v>
      </c>
      <c r="Q16" s="202">
        <v>6</v>
      </c>
      <c r="R16" s="202" t="s">
        <v>251</v>
      </c>
      <c r="S16" s="202" t="s">
        <v>359</v>
      </c>
      <c r="T16" s="176">
        <v>1000</v>
      </c>
      <c r="U16" s="176">
        <v>5658.03</v>
      </c>
      <c r="Y16" s="175">
        <v>43605</v>
      </c>
      <c r="Z16" s="202" t="s">
        <v>210</v>
      </c>
      <c r="AA16" s="202">
        <v>1</v>
      </c>
      <c r="AB16" s="202" t="s">
        <v>263</v>
      </c>
      <c r="AC16" s="202" t="s">
        <v>81</v>
      </c>
      <c r="AD16" s="176">
        <v>2500</v>
      </c>
      <c r="AE16" s="176">
        <v>0</v>
      </c>
    </row>
    <row r="17" spans="2:31" x14ac:dyDescent="0.3">
      <c r="B17" s="14" t="s">
        <v>131</v>
      </c>
      <c r="C17" s="202" t="s">
        <v>62</v>
      </c>
      <c r="D17" s="202"/>
      <c r="E17" s="292" t="str">
        <f t="shared" si="0"/>
        <v>Joe  Mills</v>
      </c>
      <c r="F17" s="202"/>
      <c r="G17" s="176"/>
      <c r="H17" s="292">
        <f t="shared" si="1"/>
        <v>3151.7</v>
      </c>
      <c r="I17" s="300"/>
      <c r="J17" s="301"/>
      <c r="K17" s="283">
        <f t="shared" si="2"/>
        <v>3151.7</v>
      </c>
      <c r="L17" s="177">
        <v>13</v>
      </c>
      <c r="O17" s="175">
        <v>44331</v>
      </c>
      <c r="P17" s="202" t="s">
        <v>418</v>
      </c>
      <c r="Q17" s="202">
        <v>1</v>
      </c>
      <c r="R17" s="202" t="s">
        <v>246</v>
      </c>
      <c r="S17" s="202" t="s">
        <v>87</v>
      </c>
      <c r="T17" s="176">
        <v>500</v>
      </c>
      <c r="U17" s="176">
        <v>1020</v>
      </c>
      <c r="Y17" s="175">
        <v>43605</v>
      </c>
      <c r="Z17" s="202" t="s">
        <v>76</v>
      </c>
      <c r="AA17" s="202">
        <v>3</v>
      </c>
      <c r="AB17" s="202" t="s">
        <v>249</v>
      </c>
      <c r="AC17" s="202" t="s">
        <v>75</v>
      </c>
      <c r="AD17" s="176">
        <v>1000</v>
      </c>
      <c r="AE17" s="176">
        <v>1396.06</v>
      </c>
    </row>
    <row r="18" spans="2:31" x14ac:dyDescent="0.3">
      <c r="B18" s="14" t="s">
        <v>137</v>
      </c>
      <c r="C18" s="202" t="s">
        <v>69</v>
      </c>
      <c r="D18" s="202"/>
      <c r="E18" s="292" t="str">
        <f t="shared" si="0"/>
        <v>Jennifer H Daft</v>
      </c>
      <c r="F18" s="202"/>
      <c r="G18" s="176"/>
      <c r="H18" s="292">
        <f t="shared" si="1"/>
        <v>2633.25</v>
      </c>
      <c r="I18" s="302">
        <v>250</v>
      </c>
      <c r="J18" s="301" t="s">
        <v>471</v>
      </c>
      <c r="K18" s="283">
        <f t="shared" si="2"/>
        <v>2883.25</v>
      </c>
      <c r="L18" s="177">
        <v>14</v>
      </c>
      <c r="O18" s="175">
        <v>44333</v>
      </c>
      <c r="P18" s="202" t="s">
        <v>447</v>
      </c>
      <c r="Q18" s="202">
        <v>4</v>
      </c>
      <c r="R18" s="202" t="s">
        <v>448</v>
      </c>
      <c r="S18" s="202" t="s">
        <v>449</v>
      </c>
      <c r="T18" s="176">
        <v>1000</v>
      </c>
      <c r="U18" s="176">
        <v>2846.13</v>
      </c>
      <c r="Y18" s="175">
        <v>43606</v>
      </c>
      <c r="Z18" s="202" t="s">
        <v>68</v>
      </c>
      <c r="AA18" s="202">
        <v>8</v>
      </c>
      <c r="AB18" s="202" t="s">
        <v>316</v>
      </c>
      <c r="AC18" s="202" t="s">
        <v>120</v>
      </c>
      <c r="AD18" s="176">
        <v>2500</v>
      </c>
      <c r="AE18" s="176">
        <v>1062.43</v>
      </c>
    </row>
    <row r="19" spans="2:31" x14ac:dyDescent="0.3">
      <c r="B19" s="14" t="s">
        <v>147</v>
      </c>
      <c r="C19" s="202" t="s">
        <v>458</v>
      </c>
      <c r="D19" s="202"/>
      <c r="E19" s="292" t="str">
        <f t="shared" si="0"/>
        <v>Meredith M Marceau</v>
      </c>
      <c r="F19" s="202"/>
      <c r="G19" s="176"/>
      <c r="H19" s="292">
        <f t="shared" si="1"/>
        <v>2831.35</v>
      </c>
      <c r="I19" s="300"/>
      <c r="J19" s="301"/>
      <c r="K19" s="283">
        <f t="shared" si="2"/>
        <v>2831.35</v>
      </c>
      <c r="L19" s="177">
        <v>15</v>
      </c>
      <c r="O19" s="175">
        <v>44336</v>
      </c>
      <c r="P19" s="202" t="s">
        <v>450</v>
      </c>
      <c r="Q19" s="202">
        <v>5</v>
      </c>
      <c r="R19" s="202" t="s">
        <v>408</v>
      </c>
      <c r="S19" s="202" t="s">
        <v>451</v>
      </c>
      <c r="T19" s="176">
        <v>1000</v>
      </c>
      <c r="U19" s="176">
        <v>2149.25</v>
      </c>
      <c r="Y19" s="175">
        <v>43606</v>
      </c>
      <c r="Z19" s="202" t="s">
        <v>313</v>
      </c>
      <c r="AA19" s="202">
        <v>5</v>
      </c>
      <c r="AB19" s="202" t="s">
        <v>247</v>
      </c>
      <c r="AC19" s="202" t="s">
        <v>354</v>
      </c>
      <c r="AD19" s="176">
        <v>1500</v>
      </c>
      <c r="AE19" s="176">
        <v>2558.64</v>
      </c>
    </row>
    <row r="20" spans="2:31" x14ac:dyDescent="0.3">
      <c r="B20" s="14" t="s">
        <v>149</v>
      </c>
      <c r="C20" s="202" t="s">
        <v>97</v>
      </c>
      <c r="D20" s="202"/>
      <c r="E20" s="292" t="str">
        <f t="shared" si="0"/>
        <v>Robby A White</v>
      </c>
      <c r="F20" s="202"/>
      <c r="G20" s="176"/>
      <c r="H20" s="292">
        <f t="shared" si="1"/>
        <v>2582.15</v>
      </c>
      <c r="I20" s="300"/>
      <c r="J20" s="301"/>
      <c r="K20" s="283">
        <f t="shared" si="2"/>
        <v>2582.15</v>
      </c>
      <c r="L20" s="177">
        <v>16</v>
      </c>
      <c r="O20" s="175">
        <v>44340</v>
      </c>
      <c r="P20" s="202" t="s">
        <v>129</v>
      </c>
      <c r="Q20" s="202">
        <v>10</v>
      </c>
      <c r="R20" s="202" t="s">
        <v>356</v>
      </c>
      <c r="S20" s="202" t="s">
        <v>357</v>
      </c>
      <c r="T20" s="176">
        <v>1000</v>
      </c>
      <c r="U20" s="176">
        <v>2279.15</v>
      </c>
      <c r="Y20" s="175">
        <v>43606</v>
      </c>
      <c r="Z20" s="202" t="s">
        <v>420</v>
      </c>
      <c r="AA20" s="202">
        <v>2</v>
      </c>
      <c r="AB20" s="202" t="s">
        <v>351</v>
      </c>
      <c r="AC20" s="202" t="s">
        <v>205</v>
      </c>
      <c r="AD20" s="176">
        <v>1000</v>
      </c>
      <c r="AE20" s="176">
        <v>732.86</v>
      </c>
    </row>
    <row r="21" spans="2:31" x14ac:dyDescent="0.3">
      <c r="B21" s="14" t="s">
        <v>142</v>
      </c>
      <c r="C21" s="202" t="s">
        <v>76</v>
      </c>
      <c r="D21" s="202"/>
      <c r="E21" s="292" t="str">
        <f t="shared" si="0"/>
        <v>Haleigh  McCollum</v>
      </c>
      <c r="F21" s="202"/>
      <c r="G21" s="176"/>
      <c r="H21" s="292">
        <f t="shared" si="1"/>
        <v>1488.75</v>
      </c>
      <c r="I21" s="302">
        <v>1050</v>
      </c>
      <c r="J21" s="301" t="s">
        <v>475</v>
      </c>
      <c r="K21" s="283">
        <f t="shared" si="2"/>
        <v>2538.75</v>
      </c>
      <c r="L21" s="177">
        <v>17</v>
      </c>
      <c r="O21" s="175">
        <v>44340</v>
      </c>
      <c r="P21" s="202" t="s">
        <v>397</v>
      </c>
      <c r="Q21" s="202">
        <v>1</v>
      </c>
      <c r="R21" s="202" t="s">
        <v>452</v>
      </c>
      <c r="S21" s="202" t="s">
        <v>453</v>
      </c>
      <c r="T21" s="176">
        <v>1000</v>
      </c>
      <c r="U21" s="176">
        <v>1370.9</v>
      </c>
      <c r="Y21" s="175">
        <v>43607</v>
      </c>
      <c r="Z21" s="202" t="s">
        <v>396</v>
      </c>
      <c r="AA21" s="202">
        <v>1</v>
      </c>
      <c r="AB21" s="202" t="s">
        <v>317</v>
      </c>
      <c r="AC21" s="202" t="s">
        <v>397</v>
      </c>
      <c r="AD21" s="176">
        <v>1000</v>
      </c>
      <c r="AE21" s="176">
        <v>1141.6600000000001</v>
      </c>
    </row>
    <row r="22" spans="2:31" x14ac:dyDescent="0.3">
      <c r="B22" s="14" t="s">
        <v>148</v>
      </c>
      <c r="C22" s="202" t="s">
        <v>95</v>
      </c>
      <c r="D22" s="202"/>
      <c r="E22" s="292" t="str">
        <f t="shared" si="0"/>
        <v>Jeffrey  Sharp</v>
      </c>
      <c r="F22" s="202"/>
      <c r="G22" s="176"/>
      <c r="H22" s="292">
        <f t="shared" si="1"/>
        <v>1909.65</v>
      </c>
      <c r="I22" s="302">
        <v>600</v>
      </c>
      <c r="J22" s="301" t="s">
        <v>476</v>
      </c>
      <c r="K22" s="283">
        <f t="shared" si="2"/>
        <v>2509.65</v>
      </c>
      <c r="L22" s="177">
        <v>18</v>
      </c>
      <c r="O22" s="175">
        <v>44341</v>
      </c>
      <c r="P22" s="202" t="s">
        <v>74</v>
      </c>
      <c r="Q22" s="202">
        <v>7</v>
      </c>
      <c r="R22" s="202" t="s">
        <v>454</v>
      </c>
      <c r="S22" s="202" t="s">
        <v>455</v>
      </c>
      <c r="T22" s="176">
        <v>2000</v>
      </c>
      <c r="U22" s="176">
        <v>12158.4</v>
      </c>
      <c r="Y22" s="175">
        <v>43607</v>
      </c>
      <c r="Z22" s="202" t="s">
        <v>94</v>
      </c>
      <c r="AA22" s="202">
        <v>8</v>
      </c>
      <c r="AB22" s="202" t="s">
        <v>245</v>
      </c>
      <c r="AC22" s="202" t="s">
        <v>93</v>
      </c>
      <c r="AD22" s="176">
        <v>1000</v>
      </c>
      <c r="AE22" s="176">
        <v>3690.36</v>
      </c>
    </row>
    <row r="23" spans="2:31" x14ac:dyDescent="0.3">
      <c r="B23" s="14" t="s">
        <v>236</v>
      </c>
      <c r="C23" s="202" t="s">
        <v>313</v>
      </c>
      <c r="D23" s="202"/>
      <c r="E23" s="292" t="str">
        <f t="shared" si="0"/>
        <v xml:space="preserve">Gregg  Klofenstine </v>
      </c>
      <c r="F23" s="202"/>
      <c r="G23" s="176"/>
      <c r="H23" s="292">
        <f t="shared" si="1"/>
        <v>2217.5</v>
      </c>
      <c r="I23" s="300"/>
      <c r="J23" s="301"/>
      <c r="K23" s="283">
        <f t="shared" si="2"/>
        <v>2217.5</v>
      </c>
      <c r="L23" s="177">
        <v>19</v>
      </c>
      <c r="O23" s="175">
        <v>44344</v>
      </c>
      <c r="P23" s="202" t="s">
        <v>264</v>
      </c>
      <c r="Q23" s="202">
        <v>2</v>
      </c>
      <c r="R23" s="202" t="s">
        <v>312</v>
      </c>
      <c r="S23" s="202" t="s">
        <v>211</v>
      </c>
      <c r="T23" s="176">
        <v>1500</v>
      </c>
      <c r="U23" s="176">
        <v>1866.18</v>
      </c>
      <c r="Y23" s="175">
        <v>43607</v>
      </c>
      <c r="Z23" s="202" t="s">
        <v>71</v>
      </c>
      <c r="AA23" s="202">
        <v>5</v>
      </c>
      <c r="AB23" s="202" t="s">
        <v>256</v>
      </c>
      <c r="AC23" s="202" t="s">
        <v>70</v>
      </c>
      <c r="AD23" s="176">
        <v>5000</v>
      </c>
      <c r="AE23" s="176">
        <v>8060.11</v>
      </c>
    </row>
    <row r="24" spans="2:31" x14ac:dyDescent="0.3">
      <c r="B24" s="14" t="s">
        <v>222</v>
      </c>
      <c r="C24" s="202" t="s">
        <v>394</v>
      </c>
      <c r="D24" s="202"/>
      <c r="E24" s="292" t="str">
        <f t="shared" si="0"/>
        <v>Kenneth  Muller</v>
      </c>
      <c r="F24" s="202"/>
      <c r="G24" s="176"/>
      <c r="H24" s="292">
        <f t="shared" si="1"/>
        <v>1651.07</v>
      </c>
      <c r="I24" s="302">
        <v>350</v>
      </c>
      <c r="J24" s="301" t="s">
        <v>468</v>
      </c>
      <c r="K24" s="283">
        <f t="shared" si="2"/>
        <v>2001.07</v>
      </c>
      <c r="L24" s="177">
        <v>20</v>
      </c>
      <c r="O24" s="175">
        <v>44347</v>
      </c>
      <c r="P24" s="202" t="s">
        <v>122</v>
      </c>
      <c r="Q24" s="202">
        <v>8</v>
      </c>
      <c r="R24" s="202" t="s">
        <v>252</v>
      </c>
      <c r="S24" s="202" t="s">
        <v>353</v>
      </c>
      <c r="T24" s="176">
        <v>1000</v>
      </c>
      <c r="U24" s="176">
        <v>1451.17</v>
      </c>
      <c r="Y24" s="175">
        <v>43608</v>
      </c>
      <c r="Z24" s="202" t="s">
        <v>398</v>
      </c>
      <c r="AA24" s="202">
        <v>3</v>
      </c>
      <c r="AB24" s="202" t="s">
        <v>257</v>
      </c>
      <c r="AC24" s="202" t="s">
        <v>360</v>
      </c>
      <c r="AD24" s="176">
        <v>1000</v>
      </c>
      <c r="AE24" s="176">
        <v>200</v>
      </c>
    </row>
    <row r="25" spans="2:31" x14ac:dyDescent="0.3">
      <c r="B25" s="14" t="s">
        <v>237</v>
      </c>
      <c r="C25" s="202" t="s">
        <v>264</v>
      </c>
      <c r="D25" s="202"/>
      <c r="E25" s="292" t="str">
        <f t="shared" si="0"/>
        <v>Dan J Schaefer</v>
      </c>
      <c r="F25" s="202"/>
      <c r="G25" s="176"/>
      <c r="H25" s="292">
        <f t="shared" si="1"/>
        <v>1866.18</v>
      </c>
      <c r="I25" s="300"/>
      <c r="J25" s="301"/>
      <c r="K25" s="283">
        <f t="shared" si="2"/>
        <v>1866.18</v>
      </c>
      <c r="L25" s="177">
        <v>21</v>
      </c>
      <c r="O25" s="175">
        <v>44347</v>
      </c>
      <c r="P25" s="202" t="s">
        <v>394</v>
      </c>
      <c r="Q25" s="202">
        <v>3</v>
      </c>
      <c r="R25" s="202" t="s">
        <v>262</v>
      </c>
      <c r="S25" s="202" t="s">
        <v>348</v>
      </c>
      <c r="T25" s="176">
        <v>1000</v>
      </c>
      <c r="U25" s="176">
        <v>1651.07</v>
      </c>
      <c r="Y25" s="175">
        <v>43609</v>
      </c>
      <c r="Z25" s="202" t="s">
        <v>104</v>
      </c>
      <c r="AA25" s="202">
        <v>2</v>
      </c>
      <c r="AB25" s="202" t="s">
        <v>255</v>
      </c>
      <c r="AC25" s="202" t="s">
        <v>355</v>
      </c>
      <c r="AD25" s="176">
        <v>1000</v>
      </c>
      <c r="AE25" s="176">
        <v>1431.05</v>
      </c>
    </row>
    <row r="26" spans="2:31" x14ac:dyDescent="0.3">
      <c r="B26" s="14" t="s">
        <v>134</v>
      </c>
      <c r="C26" s="202" t="s">
        <v>319</v>
      </c>
      <c r="D26" s="202"/>
      <c r="E26" s="292" t="str">
        <f t="shared" si="0"/>
        <v>James  Perotti</v>
      </c>
      <c r="F26" s="202"/>
      <c r="G26" s="176"/>
      <c r="H26" s="292">
        <f t="shared" si="1"/>
        <v>1451.17</v>
      </c>
      <c r="I26" s="302">
        <v>200</v>
      </c>
      <c r="J26" s="301" t="s">
        <v>470</v>
      </c>
      <c r="K26" s="283">
        <f t="shared" si="2"/>
        <v>1651.17</v>
      </c>
      <c r="L26" s="177">
        <v>22</v>
      </c>
      <c r="O26" s="175">
        <v>44347</v>
      </c>
      <c r="P26" s="202" t="s">
        <v>95</v>
      </c>
      <c r="Q26" s="202">
        <v>2</v>
      </c>
      <c r="R26" s="202" t="s">
        <v>366</v>
      </c>
      <c r="S26" s="202" t="s">
        <v>367</v>
      </c>
      <c r="T26" s="176">
        <v>2000</v>
      </c>
      <c r="U26" s="176">
        <v>1909.65</v>
      </c>
      <c r="Y26" s="175">
        <v>43609</v>
      </c>
      <c r="Z26" s="202" t="s">
        <v>74</v>
      </c>
      <c r="AA26" s="202">
        <v>3</v>
      </c>
      <c r="AB26" s="202" t="s">
        <v>261</v>
      </c>
      <c r="AC26" s="202" t="s">
        <v>358</v>
      </c>
      <c r="AD26" s="176">
        <v>1000</v>
      </c>
      <c r="AE26" s="176">
        <v>376.1</v>
      </c>
    </row>
    <row r="27" spans="2:31" x14ac:dyDescent="0.3">
      <c r="B27" s="14" t="s">
        <v>136</v>
      </c>
      <c r="C27" s="202" t="s">
        <v>68</v>
      </c>
      <c r="D27" s="202"/>
      <c r="E27" s="292" t="str">
        <f t="shared" si="0"/>
        <v>Jason P Grieco</v>
      </c>
      <c r="F27" s="202"/>
      <c r="G27" s="176"/>
      <c r="H27" s="292">
        <f t="shared" si="1"/>
        <v>1588.44</v>
      </c>
      <c r="I27" s="300"/>
      <c r="J27" s="301"/>
      <c r="K27" s="283">
        <f t="shared" si="2"/>
        <v>1588.44</v>
      </c>
      <c r="L27" s="177">
        <v>23</v>
      </c>
      <c r="O27" s="175">
        <v>44347</v>
      </c>
      <c r="P27" s="202" t="s">
        <v>67</v>
      </c>
      <c r="Q27" s="202">
        <v>3</v>
      </c>
      <c r="R27" s="202" t="s">
        <v>258</v>
      </c>
      <c r="S27" s="202" t="s">
        <v>65</v>
      </c>
      <c r="T27" s="176">
        <v>1000</v>
      </c>
      <c r="U27" s="176">
        <v>2844.37</v>
      </c>
      <c r="Y27" s="175">
        <v>43612</v>
      </c>
      <c r="Z27" s="202" t="s">
        <v>399</v>
      </c>
      <c r="AA27" s="202">
        <v>6</v>
      </c>
      <c r="AB27" s="202" t="s">
        <v>352</v>
      </c>
      <c r="AC27" s="202" t="s">
        <v>78</v>
      </c>
      <c r="AD27" s="176">
        <v>1001</v>
      </c>
      <c r="AE27" s="176">
        <v>1346.83</v>
      </c>
    </row>
    <row r="28" spans="2:31" x14ac:dyDescent="0.3">
      <c r="B28" s="14" t="s">
        <v>139</v>
      </c>
      <c r="C28" s="202" t="s">
        <v>124</v>
      </c>
      <c r="D28" s="202"/>
      <c r="E28" s="292" t="str">
        <f t="shared" si="0"/>
        <v>Holly C Mabe</v>
      </c>
      <c r="F28" s="202"/>
      <c r="G28" s="176"/>
      <c r="H28" s="292">
        <f t="shared" si="1"/>
        <v>1226.4000000000001</v>
      </c>
      <c r="I28" s="300">
        <v>200</v>
      </c>
      <c r="J28" s="301" t="s">
        <v>483</v>
      </c>
      <c r="K28" s="283">
        <f t="shared" si="2"/>
        <v>1426.4</v>
      </c>
      <c r="L28" s="177">
        <v>24</v>
      </c>
      <c r="O28" s="175">
        <v>44347</v>
      </c>
      <c r="P28" s="202" t="s">
        <v>97</v>
      </c>
      <c r="Q28" s="202">
        <v>7</v>
      </c>
      <c r="R28" s="202" t="s">
        <v>315</v>
      </c>
      <c r="S28" s="202" t="s">
        <v>361</v>
      </c>
      <c r="T28" s="176">
        <v>1200</v>
      </c>
      <c r="U28" s="176">
        <v>2582.15</v>
      </c>
      <c r="Y28" s="175">
        <v>43613</v>
      </c>
      <c r="Z28" s="202" t="s">
        <v>97</v>
      </c>
      <c r="AA28" s="202">
        <v>2</v>
      </c>
      <c r="AB28" s="202" t="s">
        <v>315</v>
      </c>
      <c r="AC28" s="202" t="s">
        <v>361</v>
      </c>
      <c r="AD28" s="176">
        <v>1000</v>
      </c>
      <c r="AE28" s="176">
        <v>1252.71</v>
      </c>
    </row>
    <row r="29" spans="2:31" x14ac:dyDescent="0.3">
      <c r="B29" s="14" t="s">
        <v>429</v>
      </c>
      <c r="C29" s="202" t="s">
        <v>397</v>
      </c>
      <c r="D29" s="202"/>
      <c r="E29" s="292" t="str">
        <f t="shared" si="0"/>
        <v>Jenne  Kendziora</v>
      </c>
      <c r="F29" s="202"/>
      <c r="G29" s="176"/>
      <c r="H29" s="292">
        <f t="shared" si="1"/>
        <v>1370.9</v>
      </c>
      <c r="I29" s="300"/>
      <c r="J29" s="301"/>
      <c r="K29" s="283">
        <f t="shared" si="2"/>
        <v>1370.9</v>
      </c>
      <c r="L29" s="177">
        <v>25</v>
      </c>
      <c r="O29" s="175">
        <v>44347</v>
      </c>
      <c r="P29" s="202" t="s">
        <v>259</v>
      </c>
      <c r="Q29" s="202">
        <v>3</v>
      </c>
      <c r="R29" s="202" t="s">
        <v>260</v>
      </c>
      <c r="S29" s="202" t="s">
        <v>84</v>
      </c>
      <c r="T29" s="176">
        <v>1000</v>
      </c>
      <c r="U29" s="176">
        <v>176.65</v>
      </c>
      <c r="Y29" s="175">
        <v>43613</v>
      </c>
      <c r="Z29" s="202" t="s">
        <v>85</v>
      </c>
      <c r="AA29" s="202">
        <v>4</v>
      </c>
      <c r="AB29" s="202" t="s">
        <v>260</v>
      </c>
      <c r="AC29" s="202" t="s">
        <v>84</v>
      </c>
      <c r="AD29" s="176">
        <v>1000</v>
      </c>
      <c r="AE29" s="176">
        <v>150</v>
      </c>
    </row>
    <row r="30" spans="2:31" x14ac:dyDescent="0.3">
      <c r="B30" s="78" t="s">
        <v>225</v>
      </c>
      <c r="C30" s="204" t="s">
        <v>349</v>
      </c>
      <c r="D30" s="204"/>
      <c r="E30" s="292" t="str">
        <f t="shared" si="0"/>
        <v>JT  Cockerham</v>
      </c>
      <c r="F30" s="204"/>
      <c r="G30" s="292"/>
      <c r="H30" s="292">
        <f t="shared" si="1"/>
        <v>1126.72</v>
      </c>
      <c r="I30" s="300"/>
      <c r="J30" s="301"/>
      <c r="K30" s="283">
        <f t="shared" si="2"/>
        <v>1126.72</v>
      </c>
      <c r="L30" s="177">
        <v>26</v>
      </c>
      <c r="O30" s="175">
        <v>44347</v>
      </c>
      <c r="P30" s="202" t="s">
        <v>456</v>
      </c>
      <c r="Q30" s="202">
        <v>2</v>
      </c>
      <c r="R30" s="202" t="s">
        <v>473</v>
      </c>
      <c r="S30" s="202" t="s">
        <v>474</v>
      </c>
      <c r="T30" s="176">
        <v>10000</v>
      </c>
      <c r="U30" s="176">
        <v>4912.05</v>
      </c>
      <c r="Y30" s="175">
        <v>43613</v>
      </c>
      <c r="Z30" s="202" t="s">
        <v>129</v>
      </c>
      <c r="AA30" s="202">
        <v>4</v>
      </c>
      <c r="AB30" s="202" t="s">
        <v>356</v>
      </c>
      <c r="AC30" s="202" t="s">
        <v>357</v>
      </c>
      <c r="AD30" s="176">
        <v>3000</v>
      </c>
      <c r="AE30" s="176">
        <v>1951.1</v>
      </c>
    </row>
    <row r="31" spans="2:31" x14ac:dyDescent="0.3">
      <c r="B31" s="14" t="s">
        <v>416</v>
      </c>
      <c r="C31" s="202" t="s">
        <v>418</v>
      </c>
      <c r="D31" s="202"/>
      <c r="E31" s="292" t="str">
        <f t="shared" si="0"/>
        <v>Dave  Radcliffe</v>
      </c>
      <c r="F31" s="202"/>
      <c r="G31" s="176"/>
      <c r="H31" s="292">
        <f t="shared" si="1"/>
        <v>1020</v>
      </c>
      <c r="I31" s="300"/>
      <c r="J31" s="301"/>
      <c r="K31" s="283">
        <f t="shared" si="2"/>
        <v>1020</v>
      </c>
      <c r="L31" s="177">
        <v>27</v>
      </c>
      <c r="O31" s="175">
        <v>44348</v>
      </c>
      <c r="P31" s="202" t="s">
        <v>124</v>
      </c>
      <c r="Q31" s="202">
        <v>3</v>
      </c>
      <c r="R31" s="202" t="s">
        <v>248</v>
      </c>
      <c r="S31" s="202" t="s">
        <v>362</v>
      </c>
      <c r="T31" s="176">
        <v>2500</v>
      </c>
      <c r="U31" s="176">
        <v>1226.4000000000001</v>
      </c>
      <c r="Y31" s="175">
        <v>43613</v>
      </c>
      <c r="Z31" s="202" t="s">
        <v>67</v>
      </c>
      <c r="AA31" s="202">
        <v>4</v>
      </c>
      <c r="AB31" s="202" t="s">
        <v>258</v>
      </c>
      <c r="AC31" s="202" t="s">
        <v>65</v>
      </c>
      <c r="AD31" s="176">
        <v>1100</v>
      </c>
      <c r="AE31" s="176">
        <v>1211.8499999999999</v>
      </c>
    </row>
    <row r="32" spans="2:31" x14ac:dyDescent="0.3">
      <c r="B32" s="14" t="s">
        <v>417</v>
      </c>
      <c r="C32" s="202" t="s">
        <v>446</v>
      </c>
      <c r="D32" s="202"/>
      <c r="E32" s="292" t="str">
        <f t="shared" si="0"/>
        <v>Jeff  Owens</v>
      </c>
      <c r="F32" s="202"/>
      <c r="G32" s="176"/>
      <c r="H32" s="292">
        <f t="shared" si="1"/>
        <v>1013.67</v>
      </c>
      <c r="I32" s="300"/>
      <c r="J32" s="301"/>
      <c r="K32" s="283">
        <f t="shared" si="2"/>
        <v>1013.67</v>
      </c>
      <c r="L32" s="177">
        <v>28</v>
      </c>
      <c r="O32" s="175">
        <v>44348</v>
      </c>
      <c r="P32" s="202" t="s">
        <v>68</v>
      </c>
      <c r="Q32" s="202">
        <v>8</v>
      </c>
      <c r="R32" s="202" t="s">
        <v>316</v>
      </c>
      <c r="S32" s="202" t="s">
        <v>120</v>
      </c>
      <c r="T32" s="176">
        <v>1500</v>
      </c>
      <c r="U32" s="176">
        <v>1588.44</v>
      </c>
      <c r="Y32" s="175">
        <v>43613</v>
      </c>
      <c r="Z32" s="202" t="s">
        <v>400</v>
      </c>
      <c r="AA32" s="202">
        <v>2</v>
      </c>
      <c r="AB32" s="202" t="s">
        <v>401</v>
      </c>
      <c r="AC32" s="202" t="s">
        <v>373</v>
      </c>
      <c r="AD32" s="176">
        <v>1000</v>
      </c>
      <c r="AE32" s="176">
        <v>822.6</v>
      </c>
    </row>
    <row r="33" spans="2:31" x14ac:dyDescent="0.3">
      <c r="B33" s="14" t="s">
        <v>140</v>
      </c>
      <c r="C33" s="202" t="s">
        <v>73</v>
      </c>
      <c r="D33" s="202"/>
      <c r="E33" s="292" t="str">
        <f t="shared" si="0"/>
        <v>Rob S Caulfield</v>
      </c>
      <c r="F33" s="202"/>
      <c r="G33" s="176"/>
      <c r="H33" s="292">
        <f t="shared" si="1"/>
        <v>0</v>
      </c>
      <c r="I33" s="302">
        <v>1000</v>
      </c>
      <c r="J33" s="301" t="s">
        <v>482</v>
      </c>
      <c r="K33" s="283">
        <f t="shared" si="2"/>
        <v>1000</v>
      </c>
      <c r="L33" s="177">
        <v>29</v>
      </c>
      <c r="O33" s="175">
        <v>44348</v>
      </c>
      <c r="P33" s="202" t="s">
        <v>80</v>
      </c>
      <c r="Q33" s="202">
        <v>3</v>
      </c>
      <c r="R33" s="202" t="s">
        <v>257</v>
      </c>
      <c r="S33" s="202" t="s">
        <v>360</v>
      </c>
      <c r="T33" s="176">
        <v>1000</v>
      </c>
      <c r="U33" s="176">
        <v>606.04999999999995</v>
      </c>
      <c r="Y33" s="175">
        <v>43613</v>
      </c>
      <c r="Z33" s="202" t="s">
        <v>402</v>
      </c>
      <c r="AA33" s="202">
        <v>4</v>
      </c>
      <c r="AB33" s="202" t="s">
        <v>253</v>
      </c>
      <c r="AC33" s="202" t="s">
        <v>254</v>
      </c>
      <c r="AD33" s="176">
        <v>2000</v>
      </c>
      <c r="AE33" s="176">
        <v>1250</v>
      </c>
    </row>
    <row r="34" spans="2:31" x14ac:dyDescent="0.3">
      <c r="B34" s="14" t="s">
        <v>235</v>
      </c>
      <c r="C34" s="202" t="s">
        <v>210</v>
      </c>
      <c r="D34" s="202"/>
      <c r="E34" s="292" t="str">
        <f t="shared" si="0"/>
        <v>Ryan  Oxendine</v>
      </c>
      <c r="F34" s="202"/>
      <c r="G34" s="176"/>
      <c r="H34" s="292">
        <f t="shared" si="1"/>
        <v>0</v>
      </c>
      <c r="I34" s="302">
        <v>1000</v>
      </c>
      <c r="J34" s="301" t="s">
        <v>469</v>
      </c>
      <c r="K34" s="283">
        <f t="shared" si="2"/>
        <v>1000</v>
      </c>
      <c r="L34" s="177">
        <v>30</v>
      </c>
      <c r="O34" s="175">
        <v>44348</v>
      </c>
      <c r="P34" s="202" t="s">
        <v>210</v>
      </c>
      <c r="Q34" s="202">
        <v>1</v>
      </c>
      <c r="R34" s="202" t="s">
        <v>457</v>
      </c>
      <c r="S34" s="202" t="s">
        <v>81</v>
      </c>
      <c r="T34" s="176">
        <v>2000</v>
      </c>
      <c r="U34" s="176">
        <v>0</v>
      </c>
      <c r="Y34" s="175">
        <v>43614</v>
      </c>
      <c r="Z34" s="202" t="s">
        <v>275</v>
      </c>
      <c r="AA34" s="202">
        <v>6</v>
      </c>
      <c r="AB34" s="202" t="s">
        <v>403</v>
      </c>
      <c r="AC34" s="202" t="s">
        <v>372</v>
      </c>
      <c r="AD34" s="176">
        <v>1000</v>
      </c>
      <c r="AE34" s="176">
        <v>1981.04</v>
      </c>
    </row>
    <row r="35" spans="2:31" x14ac:dyDescent="0.3">
      <c r="B35" s="14" t="s">
        <v>143</v>
      </c>
      <c r="C35" s="202" t="s">
        <v>80</v>
      </c>
      <c r="D35" s="202"/>
      <c r="E35" s="292" t="str">
        <f t="shared" si="0"/>
        <v>Matt  Vaughn</v>
      </c>
      <c r="F35" s="202"/>
      <c r="G35" s="176"/>
      <c r="H35" s="292">
        <f t="shared" si="1"/>
        <v>606.04999999999995</v>
      </c>
      <c r="I35" s="302">
        <v>250</v>
      </c>
      <c r="J35" s="301" t="s">
        <v>464</v>
      </c>
      <c r="K35" s="283">
        <f t="shared" si="2"/>
        <v>856.05</v>
      </c>
      <c r="L35" s="177">
        <v>31</v>
      </c>
      <c r="O35" s="175">
        <v>44348</v>
      </c>
      <c r="P35" s="202" t="s">
        <v>458</v>
      </c>
      <c r="Q35" s="202">
        <v>7</v>
      </c>
      <c r="R35" s="202" t="s">
        <v>459</v>
      </c>
      <c r="S35" s="202" t="s">
        <v>460</v>
      </c>
      <c r="T35" s="176">
        <v>1000</v>
      </c>
      <c r="U35" s="176">
        <v>2831.35</v>
      </c>
      <c r="Y35" s="175">
        <v>43614</v>
      </c>
      <c r="Z35" s="202" t="s">
        <v>404</v>
      </c>
      <c r="AA35" s="202">
        <v>5</v>
      </c>
      <c r="AB35" s="202" t="s">
        <v>405</v>
      </c>
      <c r="AC35" s="202" t="s">
        <v>406</v>
      </c>
      <c r="AD35" s="176">
        <v>1000</v>
      </c>
      <c r="AE35" s="176">
        <v>826.65</v>
      </c>
    </row>
    <row r="36" spans="2:31" x14ac:dyDescent="0.3">
      <c r="B36" s="14" t="s">
        <v>144</v>
      </c>
      <c r="C36" s="202" t="s">
        <v>259</v>
      </c>
      <c r="D36" s="202"/>
      <c r="E36" s="292" t="str">
        <f t="shared" si="0"/>
        <v>John D Allen</v>
      </c>
      <c r="F36" s="202"/>
      <c r="G36" s="176"/>
      <c r="H36" s="292">
        <f t="shared" si="1"/>
        <v>176.65</v>
      </c>
      <c r="I36" s="300"/>
      <c r="J36" s="301"/>
      <c r="K36" s="283">
        <f t="shared" si="2"/>
        <v>176.65</v>
      </c>
      <c r="L36" s="177">
        <v>32</v>
      </c>
      <c r="O36" s="175">
        <v>44349</v>
      </c>
      <c r="P36" s="202" t="s">
        <v>402</v>
      </c>
      <c r="Q36" s="202">
        <v>7</v>
      </c>
      <c r="R36" s="202" t="s">
        <v>253</v>
      </c>
      <c r="S36" s="202" t="s">
        <v>254</v>
      </c>
      <c r="T36" s="176">
        <v>1000</v>
      </c>
      <c r="U36" s="176">
        <v>2633.25</v>
      </c>
      <c r="Y36" s="175">
        <v>43614</v>
      </c>
      <c r="Z36" s="202" t="s">
        <v>270</v>
      </c>
      <c r="AA36" s="202">
        <v>3</v>
      </c>
      <c r="AB36" s="202" t="s">
        <v>320</v>
      </c>
      <c r="AC36" s="202" t="s">
        <v>407</v>
      </c>
      <c r="AD36" s="176">
        <v>1000</v>
      </c>
      <c r="AE36" s="176">
        <v>586.82000000000005</v>
      </c>
    </row>
    <row r="37" spans="2:31" x14ac:dyDescent="0.3">
      <c r="Y37" s="175"/>
      <c r="Z37" s="202"/>
      <c r="AA37" s="202"/>
      <c r="AB37" s="202"/>
      <c r="AC37" s="202"/>
      <c r="AD37" s="176"/>
      <c r="AE37" s="176"/>
    </row>
    <row r="38" spans="2:31" x14ac:dyDescent="0.3">
      <c r="C38" s="59"/>
      <c r="E38" s="59"/>
      <c r="F38" s="59"/>
      <c r="G38" s="176"/>
      <c r="H38" s="176"/>
    </row>
    <row r="39" spans="2:31" x14ac:dyDescent="0.3">
      <c r="O39" s="175"/>
      <c r="P39" s="202"/>
      <c r="Q39" s="202"/>
      <c r="R39" s="202"/>
      <c r="S39" s="202"/>
      <c r="T39" s="176"/>
      <c r="U39" s="176"/>
      <c r="Y39" s="175"/>
      <c r="Z39" s="202"/>
      <c r="AA39" s="202"/>
      <c r="AB39" s="202"/>
      <c r="AC39" s="202"/>
      <c r="AD39" s="176"/>
      <c r="AE39" s="176"/>
    </row>
  </sheetData>
  <sortState xmlns:xlrd2="http://schemas.microsoft.com/office/spreadsheetml/2017/richdata2" ref="B5:K36">
    <sortCondition descending="1" ref="K5:K36"/>
  </sortState>
  <pageMargins left="0.2" right="0.2" top="0.25" bottom="0.25" header="0.3" footer="0.3"/>
  <pageSetup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F89"/>
  <sheetViews>
    <sheetView topLeftCell="S15" workbookViewId="0">
      <selection activeCell="AE23" sqref="AE23"/>
    </sheetView>
  </sheetViews>
  <sheetFormatPr defaultRowHeight="21" customHeight="1" x14ac:dyDescent="0.3"/>
  <cols>
    <col min="1" max="1" width="6.44140625" customWidth="1"/>
    <col min="2" max="2" width="6.44140625" style="59" customWidth="1"/>
    <col min="3" max="3" width="19" customWidth="1"/>
    <col min="4" max="4" width="17.109375" customWidth="1"/>
    <col min="5" max="5" width="9" customWidth="1"/>
    <col min="6" max="6" width="25.44140625" customWidth="1"/>
    <col min="7" max="7" width="6.6640625" customWidth="1"/>
    <col min="8" max="8" width="6.33203125" style="60" customWidth="1"/>
    <col min="9" max="9" width="29.44140625" style="14" customWidth="1"/>
    <col min="10" max="10" width="26.109375" customWidth="1"/>
    <col min="11" max="11" width="4.109375" customWidth="1"/>
    <col min="12" max="12" width="18.6640625" customWidth="1"/>
    <col min="13" max="13" width="19.6640625" customWidth="1"/>
    <col min="14" max="15" width="22" customWidth="1"/>
    <col min="16" max="16" width="3.5546875" customWidth="1"/>
    <col min="17" max="17" width="18.33203125" customWidth="1"/>
    <col min="18" max="18" width="27.109375" customWidth="1"/>
    <col min="19" max="19" width="22" customWidth="1"/>
    <col min="20" max="20" width="24.33203125" customWidth="1"/>
    <col min="22" max="22" width="26.44140625" customWidth="1"/>
    <col min="23" max="23" width="28.6640625" customWidth="1"/>
    <col min="25" max="25" width="25.44140625" customWidth="1"/>
    <col min="28" max="28" width="1.77734375" customWidth="1"/>
    <col min="29" max="29" width="6.77734375" customWidth="1"/>
  </cols>
  <sheetData>
    <row r="1" spans="1:32" ht="21" hidden="1" customHeight="1" x14ac:dyDescent="0.3"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2" spans="1:32" ht="21" hidden="1" customHeight="1" x14ac:dyDescent="0.3">
      <c r="W2" s="67"/>
      <c r="X2" s="67"/>
      <c r="Y2" s="67"/>
      <c r="Z2" s="67"/>
      <c r="AA2" s="67"/>
      <c r="AB2" s="67"/>
      <c r="AC2" s="67"/>
      <c r="AD2" s="67"/>
      <c r="AE2" s="67"/>
      <c r="AF2" s="67"/>
    </row>
    <row r="3" spans="1:32" ht="21" hidden="1" customHeight="1" x14ac:dyDescent="0.3">
      <c r="W3" s="67"/>
      <c r="X3" s="67"/>
      <c r="Y3" s="67"/>
      <c r="Z3" s="67"/>
      <c r="AA3" s="67"/>
      <c r="AB3" s="67"/>
      <c r="AC3" s="67"/>
      <c r="AD3" s="67"/>
      <c r="AE3" s="67"/>
      <c r="AF3" s="67"/>
    </row>
    <row r="4" spans="1:32" ht="21" hidden="1" customHeight="1" x14ac:dyDescent="0.3">
      <c r="A4" s="66"/>
      <c r="B4" s="66"/>
      <c r="C4" s="66"/>
      <c r="D4" s="66"/>
      <c r="E4" s="66"/>
      <c r="F4" s="66"/>
      <c r="W4" s="67"/>
      <c r="X4" s="67"/>
      <c r="Y4" s="67"/>
      <c r="Z4" s="67"/>
      <c r="AA4" s="67"/>
      <c r="AB4" s="67"/>
      <c r="AC4" s="67"/>
      <c r="AD4" s="67"/>
      <c r="AE4" s="67"/>
      <c r="AF4" s="67"/>
    </row>
    <row r="5" spans="1:32" ht="21" hidden="1" customHeight="1" x14ac:dyDescent="0.3">
      <c r="A5" s="66"/>
      <c r="B5" s="66"/>
      <c r="C5" s="248"/>
      <c r="D5" s="248"/>
      <c r="E5" s="248"/>
      <c r="F5" s="248"/>
      <c r="W5" s="67"/>
      <c r="X5" s="67"/>
      <c r="Y5" s="67"/>
      <c r="Z5" s="67"/>
      <c r="AA5" s="67"/>
      <c r="AB5" s="67"/>
      <c r="AC5" s="67"/>
      <c r="AD5" s="67"/>
      <c r="AE5" s="67"/>
      <c r="AF5" s="67"/>
    </row>
    <row r="6" spans="1:32" ht="21" hidden="1" customHeight="1" x14ac:dyDescent="0.3">
      <c r="A6" s="66"/>
      <c r="B6" s="66"/>
      <c r="C6" s="65"/>
      <c r="D6" s="65"/>
      <c r="E6" s="65"/>
      <c r="F6" s="65"/>
      <c r="W6" s="67"/>
      <c r="X6" s="67"/>
      <c r="Y6" s="67"/>
      <c r="Z6" s="67"/>
      <c r="AA6" s="67"/>
      <c r="AB6" s="67"/>
      <c r="AC6" s="67"/>
      <c r="AD6" s="67"/>
      <c r="AE6" s="67"/>
      <c r="AF6" s="67"/>
    </row>
    <row r="7" spans="1:32" ht="21" hidden="1" customHeight="1" x14ac:dyDescent="0.3">
      <c r="A7" s="66"/>
      <c r="B7" s="66"/>
      <c r="C7" s="65"/>
      <c r="D7" s="65"/>
      <c r="E7" s="65"/>
      <c r="F7" s="65"/>
      <c r="W7" s="67"/>
      <c r="X7" s="67"/>
      <c r="Y7" s="67"/>
      <c r="Z7" s="67"/>
      <c r="AA7" s="67"/>
      <c r="AB7" s="67"/>
      <c r="AC7" s="67"/>
      <c r="AD7" s="67"/>
      <c r="AE7" s="67"/>
      <c r="AF7" s="67"/>
    </row>
    <row r="8" spans="1:32" ht="21" hidden="1" customHeight="1" x14ac:dyDescent="0.3">
      <c r="A8" s="66"/>
      <c r="B8" s="66"/>
      <c r="C8" s="65"/>
      <c r="D8" s="65"/>
      <c r="E8" s="65"/>
      <c r="F8" s="65"/>
      <c r="G8" s="59"/>
      <c r="W8" s="67"/>
      <c r="X8" s="67"/>
      <c r="Y8" s="67"/>
      <c r="Z8" s="67"/>
      <c r="AA8" s="67"/>
      <c r="AB8" s="67"/>
      <c r="AC8" s="67"/>
      <c r="AD8" s="67"/>
      <c r="AE8" s="67"/>
      <c r="AF8" s="67"/>
    </row>
    <row r="9" spans="1:32" ht="21" hidden="1" customHeight="1" x14ac:dyDescent="0.3">
      <c r="A9" s="66"/>
      <c r="B9" s="66"/>
      <c r="C9" s="65"/>
      <c r="D9" s="65"/>
      <c r="E9" s="65"/>
      <c r="F9" s="65"/>
      <c r="U9" s="59"/>
      <c r="W9" s="67"/>
      <c r="X9" s="67"/>
      <c r="Y9" s="67"/>
      <c r="Z9" s="67"/>
      <c r="AA9" s="67"/>
      <c r="AB9" s="67"/>
      <c r="AC9" s="67"/>
      <c r="AD9" s="67"/>
      <c r="AE9" s="67"/>
      <c r="AF9" s="67"/>
    </row>
    <row r="10" spans="1:32" ht="21" hidden="1" customHeight="1" x14ac:dyDescent="0.3">
      <c r="A10" s="66"/>
      <c r="B10" s="66"/>
      <c r="C10" s="65"/>
      <c r="D10" s="65"/>
      <c r="E10" s="65"/>
      <c r="F10" s="65"/>
      <c r="U10" s="59"/>
      <c r="W10" s="67"/>
      <c r="X10" s="67"/>
      <c r="Y10" s="67"/>
      <c r="Z10" s="67"/>
      <c r="AA10" s="67"/>
      <c r="AB10" s="67"/>
      <c r="AC10" s="67"/>
      <c r="AD10" s="67"/>
      <c r="AE10" s="67"/>
      <c r="AF10" s="67"/>
    </row>
    <row r="11" spans="1:32" ht="21" hidden="1" customHeight="1" x14ac:dyDescent="0.3">
      <c r="A11" s="66"/>
      <c r="B11" s="66"/>
      <c r="C11" s="65"/>
      <c r="D11" s="65"/>
      <c r="E11" s="65"/>
      <c r="F11" s="65"/>
      <c r="W11" s="67"/>
      <c r="X11" s="67"/>
      <c r="Y11" s="67"/>
      <c r="Z11" s="67"/>
      <c r="AA11" s="67"/>
      <c r="AB11" s="67"/>
      <c r="AC11" s="67"/>
      <c r="AD11" s="67"/>
      <c r="AE11" s="67"/>
      <c r="AF11" s="67"/>
    </row>
    <row r="12" spans="1:32" ht="21" hidden="1" customHeight="1" x14ac:dyDescent="0.3">
      <c r="A12" s="66"/>
      <c r="B12" s="66"/>
      <c r="C12" s="65"/>
      <c r="D12" s="65"/>
      <c r="E12" s="65"/>
      <c r="F12" s="65"/>
      <c r="W12" s="67"/>
      <c r="X12" s="67"/>
      <c r="Y12" s="67"/>
      <c r="Z12" s="67"/>
      <c r="AA12" s="67"/>
      <c r="AB12" s="67"/>
      <c r="AC12" s="67"/>
      <c r="AD12" s="67"/>
      <c r="AE12" s="67"/>
      <c r="AF12" s="67"/>
    </row>
    <row r="13" spans="1:32" ht="21" hidden="1" customHeight="1" x14ac:dyDescent="0.3">
      <c r="A13" s="66"/>
      <c r="B13" s="66"/>
      <c r="C13" s="65"/>
      <c r="D13" s="65"/>
      <c r="E13" s="65"/>
      <c r="F13" s="65"/>
      <c r="G13" s="59"/>
      <c r="W13" s="67"/>
      <c r="X13" s="67"/>
      <c r="Y13" s="67"/>
      <c r="Z13" s="67"/>
      <c r="AA13" s="67"/>
      <c r="AB13" s="67"/>
      <c r="AC13" s="67"/>
      <c r="AD13" s="67"/>
      <c r="AE13" s="67"/>
      <c r="AF13" s="67"/>
    </row>
    <row r="14" spans="1:32" ht="21" hidden="1" customHeight="1" x14ac:dyDescent="0.3">
      <c r="A14" s="66"/>
      <c r="B14" s="66"/>
      <c r="C14" s="65"/>
      <c r="D14" s="65"/>
      <c r="E14" s="65"/>
      <c r="F14" s="65"/>
      <c r="W14" s="67"/>
      <c r="X14" s="67"/>
      <c r="Y14" s="67"/>
      <c r="Z14" s="67"/>
      <c r="AA14" s="67"/>
      <c r="AB14" s="67"/>
      <c r="AC14" s="67"/>
      <c r="AD14" s="67"/>
      <c r="AE14" s="67"/>
      <c r="AF14" s="67"/>
    </row>
    <row r="15" spans="1:32" ht="21" customHeight="1" x14ac:dyDescent="0.4">
      <c r="A15" s="203" t="s">
        <v>340</v>
      </c>
      <c r="W15" s="67"/>
      <c r="X15" s="67"/>
      <c r="Y15" s="67"/>
      <c r="Z15" s="67"/>
      <c r="AA15" s="67"/>
      <c r="AB15" s="67"/>
      <c r="AC15" s="67"/>
      <c r="AD15" s="67"/>
      <c r="AE15" s="67"/>
      <c r="AF15" s="67"/>
    </row>
    <row r="16" spans="1:32" ht="13.5" customHeight="1" x14ac:dyDescent="0.3">
      <c r="A16">
        <v>1</v>
      </c>
      <c r="B16" s="59">
        <v>2</v>
      </c>
      <c r="C16" s="202">
        <v>3</v>
      </c>
      <c r="D16" s="202">
        <v>4</v>
      </c>
      <c r="E16" s="202">
        <v>5</v>
      </c>
      <c r="F16" s="202">
        <v>6</v>
      </c>
      <c r="G16" s="202">
        <v>7</v>
      </c>
      <c r="H16" s="202">
        <v>8</v>
      </c>
      <c r="I16" s="202">
        <v>9</v>
      </c>
      <c r="J16" s="202">
        <v>10</v>
      </c>
      <c r="K16" s="202">
        <v>11</v>
      </c>
      <c r="L16" s="202">
        <v>12</v>
      </c>
      <c r="M16" s="202">
        <v>13</v>
      </c>
      <c r="N16" s="202">
        <v>14</v>
      </c>
      <c r="O16" s="202">
        <v>15</v>
      </c>
      <c r="P16" s="202">
        <v>16</v>
      </c>
      <c r="Q16" s="202">
        <v>17</v>
      </c>
      <c r="R16" s="202">
        <v>18</v>
      </c>
      <c r="S16" s="202">
        <v>19</v>
      </c>
      <c r="T16" s="202">
        <v>20</v>
      </c>
      <c r="W16" s="67"/>
      <c r="X16" s="67"/>
      <c r="Y16" s="67"/>
      <c r="Z16" s="67"/>
      <c r="AA16" s="67"/>
      <c r="AB16" s="67"/>
      <c r="AC16" s="67"/>
      <c r="AD16" s="67"/>
      <c r="AE16" s="67"/>
      <c r="AF16" s="67"/>
    </row>
    <row r="17" spans="1:29" ht="61.5" customHeight="1" x14ac:dyDescent="0.3">
      <c r="A17" s="58" t="s">
        <v>123</v>
      </c>
      <c r="B17" s="58" t="s">
        <v>306</v>
      </c>
      <c r="C17" s="62" t="s">
        <v>63</v>
      </c>
      <c r="D17" s="62" t="s">
        <v>64</v>
      </c>
      <c r="E17" s="63"/>
      <c r="F17" s="62" t="s">
        <v>25</v>
      </c>
      <c r="G17" s="64" t="s">
        <v>212</v>
      </c>
      <c r="H17" s="173" t="s">
        <v>110</v>
      </c>
      <c r="I17" s="162" t="s">
        <v>174</v>
      </c>
      <c r="J17" s="57"/>
      <c r="L17" s="4" t="s">
        <v>298</v>
      </c>
      <c r="W17" s="222" t="s">
        <v>410</v>
      </c>
      <c r="X17" s="204"/>
      <c r="Y17" s="19" t="s">
        <v>432</v>
      </c>
      <c r="Z17" s="2"/>
      <c r="AA17" s="204"/>
      <c r="AB17" s="19"/>
      <c r="AC17" s="4"/>
    </row>
    <row r="18" spans="1:29" ht="21" customHeight="1" thickBot="1" x14ac:dyDescent="0.35">
      <c r="A18" s="60">
        <v>1</v>
      </c>
      <c r="B18" s="60">
        <v>1</v>
      </c>
      <c r="C18" s="59" t="s">
        <v>65</v>
      </c>
      <c r="D18" s="59" t="s">
        <v>56</v>
      </c>
      <c r="E18" s="60" t="s">
        <v>66</v>
      </c>
      <c r="F18" s="59" t="s">
        <v>67</v>
      </c>
      <c r="G18" s="60"/>
      <c r="H18" s="82">
        <v>27</v>
      </c>
      <c r="I18" s="14" t="str">
        <f>E18&amp; "- " &amp; F18</f>
        <v>SARC- Mizfits</v>
      </c>
      <c r="K18" s="205" t="s">
        <v>26</v>
      </c>
      <c r="L18" s="205"/>
      <c r="M18" s="205"/>
      <c r="N18" s="205"/>
      <c r="O18" s="205"/>
      <c r="P18" s="205" t="s">
        <v>26</v>
      </c>
      <c r="V18" s="202" t="s">
        <v>177</v>
      </c>
      <c r="W18" s="222" t="s">
        <v>427</v>
      </c>
      <c r="X18" s="220" t="s">
        <v>212</v>
      </c>
      <c r="Y18" s="182" t="s">
        <v>177</v>
      </c>
      <c r="Z18" s="182" t="s">
        <v>175</v>
      </c>
      <c r="AA18" s="182" t="s">
        <v>176</v>
      </c>
      <c r="AB18" s="182" t="s">
        <v>269</v>
      </c>
      <c r="AC18" s="183" t="s">
        <v>181</v>
      </c>
    </row>
    <row r="19" spans="1:29" ht="21" customHeight="1" x14ac:dyDescent="0.3">
      <c r="A19" s="60">
        <v>2</v>
      </c>
      <c r="B19" s="60">
        <v>2</v>
      </c>
      <c r="C19" s="59" t="s">
        <v>120</v>
      </c>
      <c r="D19" s="59" t="s">
        <v>56</v>
      </c>
      <c r="E19" s="60" t="s">
        <v>66</v>
      </c>
      <c r="F19" s="59" t="s">
        <v>68</v>
      </c>
      <c r="G19" s="60"/>
      <c r="H19" s="82">
        <v>1</v>
      </c>
      <c r="I19" s="14" t="str">
        <f t="shared" ref="I19:I39" si="0">E19&amp; "- " &amp; F19</f>
        <v>SARC- Volleywood</v>
      </c>
      <c r="K19" s="205" t="s">
        <v>278</v>
      </c>
      <c r="L19" s="6">
        <v>1</v>
      </c>
      <c r="M19" s="7">
        <v>2</v>
      </c>
      <c r="N19" s="7">
        <v>3</v>
      </c>
      <c r="O19" s="8">
        <v>4</v>
      </c>
      <c r="P19" s="205" t="s">
        <v>282</v>
      </c>
      <c r="Q19" s="12">
        <v>5</v>
      </c>
      <c r="R19" s="13">
        <v>6</v>
      </c>
      <c r="S19" s="10">
        <v>7</v>
      </c>
      <c r="T19" s="11">
        <v>8</v>
      </c>
      <c r="V19" s="202" t="s">
        <v>144</v>
      </c>
      <c r="W19" s="222"/>
      <c r="X19" s="221" t="s">
        <v>7</v>
      </c>
      <c r="Y19" s="209" t="s">
        <v>148</v>
      </c>
      <c r="Z19" s="111">
        <v>5</v>
      </c>
      <c r="AA19" s="184">
        <v>6</v>
      </c>
      <c r="AB19" s="184"/>
      <c r="AC19" s="269">
        <v>-20</v>
      </c>
    </row>
    <row r="20" spans="1:29" ht="21" customHeight="1" x14ac:dyDescent="0.3">
      <c r="A20" s="60">
        <v>3</v>
      </c>
      <c r="B20" s="60">
        <v>3</v>
      </c>
      <c r="C20" s="287" t="s">
        <v>254</v>
      </c>
      <c r="D20" s="59" t="s">
        <v>56</v>
      </c>
      <c r="E20" s="60" t="s">
        <v>66</v>
      </c>
      <c r="F20" s="59" t="s">
        <v>69</v>
      </c>
      <c r="G20" s="60"/>
      <c r="H20" s="82">
        <v>32</v>
      </c>
      <c r="I20" s="14" t="str">
        <f t="shared" si="0"/>
        <v>SARC- Sets on the Beach</v>
      </c>
      <c r="K20" s="205" t="s">
        <v>279</v>
      </c>
      <c r="L20" s="9">
        <v>9</v>
      </c>
      <c r="M20" s="10">
        <v>10</v>
      </c>
      <c r="N20" s="10">
        <v>11</v>
      </c>
      <c r="O20" s="11">
        <v>12</v>
      </c>
      <c r="P20" s="205" t="s">
        <v>383</v>
      </c>
      <c r="Q20" s="9">
        <v>13</v>
      </c>
      <c r="R20" s="10">
        <v>14</v>
      </c>
      <c r="S20" s="10">
        <v>15</v>
      </c>
      <c r="T20" s="11">
        <v>16</v>
      </c>
      <c r="V20" s="202" t="s">
        <v>236</v>
      </c>
      <c r="W20" s="222" t="s">
        <v>412</v>
      </c>
      <c r="X20" s="221" t="s">
        <v>7</v>
      </c>
      <c r="Y20" s="213" t="s">
        <v>134</v>
      </c>
      <c r="Z20" s="111">
        <v>9</v>
      </c>
      <c r="AA20" s="208">
        <v>2</v>
      </c>
      <c r="AB20" s="208"/>
      <c r="AC20" s="12">
        <v>29</v>
      </c>
    </row>
    <row r="21" spans="1:29" ht="21" customHeight="1" x14ac:dyDescent="0.3">
      <c r="A21" s="60">
        <v>4</v>
      </c>
      <c r="B21" s="60">
        <v>4</v>
      </c>
      <c r="C21" s="59" t="s">
        <v>70</v>
      </c>
      <c r="D21" s="59" t="s">
        <v>56</v>
      </c>
      <c r="E21" s="60" t="s">
        <v>66</v>
      </c>
      <c r="F21" s="59" t="s">
        <v>71</v>
      </c>
      <c r="G21" s="60"/>
      <c r="H21" s="82">
        <v>12</v>
      </c>
      <c r="I21" s="14" t="str">
        <f t="shared" si="0"/>
        <v>SARC- Sand Diggers</v>
      </c>
      <c r="K21" s="205" t="s">
        <v>280</v>
      </c>
      <c r="L21" s="9">
        <v>17</v>
      </c>
      <c r="M21" s="10">
        <v>18</v>
      </c>
      <c r="N21" s="10">
        <v>19</v>
      </c>
      <c r="O21" s="11">
        <v>20</v>
      </c>
      <c r="P21" s="205" t="s">
        <v>284</v>
      </c>
      <c r="Q21" s="9">
        <v>21</v>
      </c>
      <c r="R21" s="10">
        <v>22</v>
      </c>
      <c r="S21" s="10">
        <v>23</v>
      </c>
      <c r="T21" s="11">
        <v>24</v>
      </c>
      <c r="V21" s="202" t="s">
        <v>377</v>
      </c>
      <c r="W21" s="222" t="s">
        <v>426</v>
      </c>
      <c r="X21" s="221" t="s">
        <v>7</v>
      </c>
      <c r="Y21" s="209" t="s">
        <v>146</v>
      </c>
      <c r="Z21" s="111">
        <v>10</v>
      </c>
      <c r="AA21" s="208">
        <v>1</v>
      </c>
      <c r="AB21" s="208"/>
      <c r="AC21" s="12">
        <v>89</v>
      </c>
    </row>
    <row r="22" spans="1:29" ht="21" customHeight="1" x14ac:dyDescent="0.3">
      <c r="A22" s="60">
        <v>5</v>
      </c>
      <c r="B22" s="60">
        <v>5</v>
      </c>
      <c r="C22" s="59" t="s">
        <v>72</v>
      </c>
      <c r="D22" s="59" t="s">
        <v>56</v>
      </c>
      <c r="E22" s="60" t="s">
        <v>66</v>
      </c>
      <c r="F22" s="59" t="s">
        <v>124</v>
      </c>
      <c r="G22" s="60"/>
      <c r="H22" s="82">
        <v>10</v>
      </c>
      <c r="I22" s="14" t="str">
        <f t="shared" si="0"/>
        <v>SARC- I'd Hit That</v>
      </c>
      <c r="K22" s="205" t="s">
        <v>281</v>
      </c>
      <c r="L22" s="9">
        <v>25</v>
      </c>
      <c r="M22" s="10">
        <v>26</v>
      </c>
      <c r="N22" s="10">
        <v>27</v>
      </c>
      <c r="O22" s="11">
        <v>28</v>
      </c>
      <c r="P22" s="205" t="s">
        <v>285</v>
      </c>
      <c r="Q22" s="9">
        <v>29</v>
      </c>
      <c r="R22" s="10">
        <v>30</v>
      </c>
      <c r="S22" s="10">
        <v>31</v>
      </c>
      <c r="T22" s="11">
        <v>32</v>
      </c>
      <c r="V22" s="202" t="s">
        <v>222</v>
      </c>
      <c r="W22" s="222"/>
      <c r="X22" s="221" t="s">
        <v>7</v>
      </c>
      <c r="Y22" s="209" t="s">
        <v>236</v>
      </c>
      <c r="Z22" s="111">
        <v>5</v>
      </c>
      <c r="AA22" s="208">
        <v>6</v>
      </c>
      <c r="AB22" s="208"/>
      <c r="AC22" s="12">
        <v>-9</v>
      </c>
    </row>
    <row r="23" spans="1:29" ht="21" customHeight="1" x14ac:dyDescent="0.3">
      <c r="A23" s="60">
        <v>6</v>
      </c>
      <c r="B23" s="60">
        <v>6</v>
      </c>
      <c r="C23" s="204" t="s">
        <v>297</v>
      </c>
      <c r="D23" s="59" t="s">
        <v>56</v>
      </c>
      <c r="E23" s="60" t="s">
        <v>66</v>
      </c>
      <c r="F23" s="59" t="s">
        <v>73</v>
      </c>
      <c r="G23" s="60"/>
      <c r="H23" s="82">
        <v>30</v>
      </c>
      <c r="I23" s="14" t="str">
        <f t="shared" si="0"/>
        <v>SARC- Raleigh Brawl</v>
      </c>
      <c r="V23" s="202" t="s">
        <v>149</v>
      </c>
      <c r="W23" s="222"/>
      <c r="X23" s="221" t="s">
        <v>7</v>
      </c>
      <c r="Y23" s="209" t="s">
        <v>128</v>
      </c>
      <c r="Z23" s="111">
        <v>7</v>
      </c>
      <c r="AA23" s="208">
        <v>4</v>
      </c>
      <c r="AB23" s="208"/>
      <c r="AC23" s="12">
        <v>34</v>
      </c>
    </row>
    <row r="24" spans="1:29" ht="21" customHeight="1" x14ac:dyDescent="0.4">
      <c r="A24" s="60">
        <v>7</v>
      </c>
      <c r="B24" s="60">
        <v>7</v>
      </c>
      <c r="C24" s="204" t="s">
        <v>121</v>
      </c>
      <c r="D24" s="59" t="s">
        <v>56</v>
      </c>
      <c r="E24" s="60" t="s">
        <v>66</v>
      </c>
      <c r="F24" s="59" t="s">
        <v>74</v>
      </c>
      <c r="G24" s="60"/>
      <c r="H24" s="82">
        <v>18</v>
      </c>
      <c r="I24" s="14" t="str">
        <f t="shared" si="0"/>
        <v>SARC- Dirt Devils</v>
      </c>
      <c r="J24" s="284">
        <v>2021</v>
      </c>
      <c r="V24" s="202" t="s">
        <v>136</v>
      </c>
      <c r="W24" s="222"/>
      <c r="X24" s="221" t="s">
        <v>7</v>
      </c>
      <c r="Y24" s="209" t="s">
        <v>237</v>
      </c>
      <c r="Z24" s="111">
        <v>9</v>
      </c>
      <c r="AA24" s="208">
        <v>2</v>
      </c>
      <c r="AB24" s="208"/>
      <c r="AC24" s="12">
        <v>58</v>
      </c>
    </row>
    <row r="25" spans="1:29" ht="21" customHeight="1" x14ac:dyDescent="0.3">
      <c r="A25" s="60">
        <v>8</v>
      </c>
      <c r="B25" s="60">
        <v>8</v>
      </c>
      <c r="C25" s="59" t="s">
        <v>75</v>
      </c>
      <c r="D25" s="59" t="s">
        <v>56</v>
      </c>
      <c r="E25" s="60" t="s">
        <v>66</v>
      </c>
      <c r="F25" s="59" t="s">
        <v>76</v>
      </c>
      <c r="G25" s="60"/>
      <c r="H25" s="82">
        <v>28</v>
      </c>
      <c r="I25" s="14" t="str">
        <f t="shared" si="0"/>
        <v>SARC- Good Bumps, Nice Sets</v>
      </c>
      <c r="K25" s="205" t="s">
        <v>26</v>
      </c>
      <c r="L25" s="205"/>
      <c r="M25" s="205"/>
      <c r="N25" s="205"/>
      <c r="O25" s="205"/>
      <c r="P25" s="205" t="s">
        <v>26</v>
      </c>
      <c r="Q25" s="202"/>
      <c r="R25" s="202"/>
      <c r="S25" s="202"/>
      <c r="T25" s="202"/>
      <c r="U25" s="202"/>
      <c r="V25" s="202" t="s">
        <v>128</v>
      </c>
      <c r="W25" s="222"/>
      <c r="X25" s="221" t="s">
        <v>7</v>
      </c>
      <c r="Y25" s="209" t="s">
        <v>149</v>
      </c>
      <c r="Z25" s="111">
        <v>7</v>
      </c>
      <c r="AA25" s="208">
        <v>4</v>
      </c>
      <c r="AB25" s="208"/>
      <c r="AC25" s="12">
        <v>52</v>
      </c>
    </row>
    <row r="26" spans="1:29" ht="21" customHeight="1" thickBot="1" x14ac:dyDescent="0.35">
      <c r="A26" s="60">
        <v>9</v>
      </c>
      <c r="B26" s="60">
        <v>9</v>
      </c>
      <c r="C26" s="204" t="s">
        <v>77</v>
      </c>
      <c r="D26" s="59" t="s">
        <v>56</v>
      </c>
      <c r="E26" s="60" t="s">
        <v>66</v>
      </c>
      <c r="F26" s="59" t="s">
        <v>129</v>
      </c>
      <c r="G26" s="60"/>
      <c r="H26" s="82">
        <v>19</v>
      </c>
      <c r="I26" s="14" t="str">
        <f t="shared" si="0"/>
        <v>SARC- Here for Beer</v>
      </c>
      <c r="J26" s="202"/>
      <c r="K26" s="202"/>
      <c r="L26" s="202" t="s">
        <v>226</v>
      </c>
      <c r="M26" s="202" t="s">
        <v>226</v>
      </c>
      <c r="N26" s="202" t="s">
        <v>226</v>
      </c>
      <c r="O26" s="202" t="s">
        <v>226</v>
      </c>
      <c r="P26" s="202"/>
      <c r="Q26" s="202" t="s">
        <v>227</v>
      </c>
      <c r="R26" s="202" t="s">
        <v>227</v>
      </c>
      <c r="S26" s="202" t="s">
        <v>228</v>
      </c>
      <c r="T26" s="202" t="s">
        <v>228</v>
      </c>
      <c r="U26" s="202"/>
      <c r="V26" s="57" t="s">
        <v>146</v>
      </c>
      <c r="W26" s="222"/>
      <c r="X26" s="261" t="s">
        <v>7</v>
      </c>
      <c r="Y26" s="262" t="s">
        <v>136</v>
      </c>
      <c r="Z26" s="185">
        <v>8</v>
      </c>
      <c r="AA26" s="186">
        <v>3</v>
      </c>
      <c r="AB26" s="186"/>
      <c r="AC26" s="270">
        <v>52</v>
      </c>
    </row>
    <row r="27" spans="1:29" ht="21" customHeight="1" x14ac:dyDescent="0.3">
      <c r="A27" s="60">
        <v>10</v>
      </c>
      <c r="B27" s="60">
        <v>10</v>
      </c>
      <c r="C27" s="204" t="s">
        <v>78</v>
      </c>
      <c r="D27" s="59" t="s">
        <v>56</v>
      </c>
      <c r="E27" s="60" t="s">
        <v>66</v>
      </c>
      <c r="F27" s="59" t="s">
        <v>399</v>
      </c>
      <c r="G27" s="60"/>
      <c r="H27" s="82">
        <v>29</v>
      </c>
      <c r="I27" s="14" t="str">
        <f t="shared" si="0"/>
        <v>SARC- Mojo Risin</v>
      </c>
      <c r="J27" s="205" t="s">
        <v>289</v>
      </c>
      <c r="K27" s="205" t="s">
        <v>278</v>
      </c>
      <c r="L27" s="209" t="s">
        <v>136</v>
      </c>
      <c r="M27" s="209" t="s">
        <v>237</v>
      </c>
      <c r="N27" s="209" t="s">
        <v>128</v>
      </c>
      <c r="O27" s="209" t="s">
        <v>146</v>
      </c>
      <c r="P27" s="205" t="s">
        <v>282</v>
      </c>
      <c r="Q27" s="209" t="s">
        <v>134</v>
      </c>
      <c r="R27" s="209" t="s">
        <v>236</v>
      </c>
      <c r="S27" s="209" t="s">
        <v>149</v>
      </c>
      <c r="T27" s="209" t="s">
        <v>148</v>
      </c>
      <c r="U27" s="152" t="s">
        <v>179</v>
      </c>
      <c r="V27" s="202" t="s">
        <v>237</v>
      </c>
      <c r="W27" s="222"/>
      <c r="X27" s="259" t="s">
        <v>8</v>
      </c>
      <c r="Y27" s="213" t="s">
        <v>377</v>
      </c>
      <c r="Z27" s="258">
        <v>6</v>
      </c>
      <c r="AA27" s="285">
        <v>5</v>
      </c>
      <c r="AB27" s="184"/>
      <c r="AC27" s="269">
        <v>25</v>
      </c>
    </row>
    <row r="28" spans="1:29" ht="21" customHeight="1" x14ac:dyDescent="0.3">
      <c r="A28" s="65">
        <v>11</v>
      </c>
      <c r="B28" s="60">
        <v>11</v>
      </c>
      <c r="C28" s="67" t="s">
        <v>79</v>
      </c>
      <c r="D28" s="66" t="s">
        <v>56</v>
      </c>
      <c r="E28" s="65" t="s">
        <v>66</v>
      </c>
      <c r="F28" s="66" t="s">
        <v>80</v>
      </c>
      <c r="G28" s="65"/>
      <c r="H28" s="82">
        <v>20</v>
      </c>
      <c r="I28" s="14" t="str">
        <f t="shared" si="0"/>
        <v>SARC- Notorious D.I.G.</v>
      </c>
      <c r="J28" s="205" t="s">
        <v>379</v>
      </c>
      <c r="K28" s="205" t="s">
        <v>280</v>
      </c>
      <c r="L28" s="213" t="s">
        <v>377</v>
      </c>
      <c r="M28" s="213" t="s">
        <v>139</v>
      </c>
      <c r="N28" s="213" t="s">
        <v>131</v>
      </c>
      <c r="O28" s="213" t="s">
        <v>138</v>
      </c>
      <c r="P28" s="205" t="s">
        <v>284</v>
      </c>
      <c r="Q28" s="213" t="s">
        <v>222</v>
      </c>
      <c r="R28" s="213" t="s">
        <v>144</v>
      </c>
      <c r="S28" s="213" t="s">
        <v>429</v>
      </c>
      <c r="T28" s="213" t="s">
        <v>417</v>
      </c>
      <c r="U28" s="155" t="s">
        <v>202</v>
      </c>
      <c r="V28" s="202" t="s">
        <v>138</v>
      </c>
      <c r="W28" s="222" t="s">
        <v>411</v>
      </c>
      <c r="X28" s="221" t="s">
        <v>8</v>
      </c>
      <c r="Y28" s="209" t="s">
        <v>144</v>
      </c>
      <c r="Z28" s="111">
        <v>4</v>
      </c>
      <c r="AA28" s="208">
        <v>7</v>
      </c>
      <c r="AB28" s="208"/>
      <c r="AC28" s="12">
        <v>-43</v>
      </c>
    </row>
    <row r="29" spans="1:29" ht="21" customHeight="1" x14ac:dyDescent="0.3">
      <c r="A29" s="159">
        <v>12</v>
      </c>
      <c r="B29" s="159">
        <v>12</v>
      </c>
      <c r="C29" s="160" t="s">
        <v>81</v>
      </c>
      <c r="D29" s="161" t="s">
        <v>56</v>
      </c>
      <c r="E29" s="159" t="s">
        <v>66</v>
      </c>
      <c r="F29" s="66" t="s">
        <v>210</v>
      </c>
      <c r="G29" s="65"/>
      <c r="H29" s="82">
        <v>17</v>
      </c>
      <c r="I29" s="14" t="str">
        <f t="shared" si="0"/>
        <v>SARC- Unprotected Sets</v>
      </c>
      <c r="J29" s="205" t="s">
        <v>380</v>
      </c>
      <c r="K29" s="205" t="s">
        <v>279</v>
      </c>
      <c r="L29" s="181" t="s">
        <v>235</v>
      </c>
      <c r="M29" s="181" t="s">
        <v>141</v>
      </c>
      <c r="N29" s="181" t="s">
        <v>130</v>
      </c>
      <c r="O29" s="181" t="s">
        <v>143</v>
      </c>
      <c r="P29" s="205" t="s">
        <v>283</v>
      </c>
      <c r="Q29" s="181" t="s">
        <v>416</v>
      </c>
      <c r="R29" s="181" t="s">
        <v>151</v>
      </c>
      <c r="S29" s="181" t="s">
        <v>150</v>
      </c>
      <c r="T29" s="181" t="s">
        <v>225</v>
      </c>
      <c r="U29" s="273" t="s">
        <v>204</v>
      </c>
      <c r="V29" s="202" t="s">
        <v>139</v>
      </c>
      <c r="W29" s="222" t="s">
        <v>421</v>
      </c>
      <c r="X29" s="221" t="s">
        <v>8</v>
      </c>
      <c r="Y29" s="213" t="s">
        <v>417</v>
      </c>
      <c r="Z29" s="111">
        <v>6</v>
      </c>
      <c r="AA29" s="208">
        <v>5</v>
      </c>
      <c r="AB29" s="208"/>
      <c r="AC29" s="12">
        <v>32</v>
      </c>
    </row>
    <row r="30" spans="1:29" s="59" customFormat="1" ht="21" customHeight="1" x14ac:dyDescent="0.3">
      <c r="A30" s="65">
        <v>13</v>
      </c>
      <c r="B30" s="72">
        <v>13</v>
      </c>
      <c r="C30" s="69" t="s">
        <v>211</v>
      </c>
      <c r="D30" s="73" t="s">
        <v>56</v>
      </c>
      <c r="E30" s="72" t="s">
        <v>66</v>
      </c>
      <c r="F30" s="57" t="s">
        <v>238</v>
      </c>
      <c r="G30" s="61"/>
      <c r="H30" s="102">
        <v>2</v>
      </c>
      <c r="I30" s="14" t="str">
        <f t="shared" si="0"/>
        <v>SARC- $et for Life</v>
      </c>
      <c r="J30" s="205" t="s">
        <v>292</v>
      </c>
      <c r="K30" s="205" t="s">
        <v>281</v>
      </c>
      <c r="L30" s="215" t="s">
        <v>375</v>
      </c>
      <c r="M30" s="215" t="s">
        <v>376</v>
      </c>
      <c r="N30" s="215" t="s">
        <v>135</v>
      </c>
      <c r="O30" s="215" t="s">
        <v>142</v>
      </c>
      <c r="P30" s="205" t="s">
        <v>285</v>
      </c>
      <c r="Q30" s="215" t="s">
        <v>217</v>
      </c>
      <c r="R30" s="215" t="s">
        <v>140</v>
      </c>
      <c r="S30" s="215" t="s">
        <v>147</v>
      </c>
      <c r="T30" s="215" t="s">
        <v>137</v>
      </c>
      <c r="U30" s="153" t="s">
        <v>203</v>
      </c>
      <c r="V30" s="202" t="s">
        <v>416</v>
      </c>
      <c r="W30" s="222" t="s">
        <v>413</v>
      </c>
      <c r="X30" s="221" t="s">
        <v>8</v>
      </c>
      <c r="Y30" s="181" t="s">
        <v>139</v>
      </c>
      <c r="Z30" s="111">
        <v>10</v>
      </c>
      <c r="AA30" s="208">
        <v>1</v>
      </c>
      <c r="AB30" s="208"/>
      <c r="AC30" s="12">
        <v>69</v>
      </c>
    </row>
    <row r="31" spans="1:29" ht="21" customHeight="1" x14ac:dyDescent="0.3">
      <c r="A31" s="159">
        <v>14</v>
      </c>
      <c r="B31" s="60">
        <v>1</v>
      </c>
      <c r="C31" s="68" t="s">
        <v>82</v>
      </c>
      <c r="D31" s="68" t="s">
        <v>83</v>
      </c>
      <c r="E31" s="70" t="s">
        <v>99</v>
      </c>
      <c r="F31" s="68" t="s">
        <v>208</v>
      </c>
      <c r="G31" s="60"/>
      <c r="H31" s="82">
        <v>6</v>
      </c>
      <c r="I31" s="14" t="str">
        <f t="shared" si="0"/>
        <v>LKP- Pass It Around</v>
      </c>
      <c r="V31" s="202" t="s">
        <v>143</v>
      </c>
      <c r="W31" s="222"/>
      <c r="X31" s="221" t="s">
        <v>8</v>
      </c>
      <c r="Y31" s="213" t="s">
        <v>429</v>
      </c>
      <c r="Z31" s="111">
        <v>3</v>
      </c>
      <c r="AA31" s="208">
        <v>8</v>
      </c>
      <c r="AB31" s="208"/>
      <c r="AC31" s="12">
        <v>-43</v>
      </c>
    </row>
    <row r="32" spans="1:29" ht="21" customHeight="1" x14ac:dyDescent="0.3">
      <c r="A32" s="65">
        <v>15</v>
      </c>
      <c r="B32" s="60">
        <v>2</v>
      </c>
      <c r="C32" s="68" t="s">
        <v>84</v>
      </c>
      <c r="D32" s="68" t="s">
        <v>83</v>
      </c>
      <c r="E32" s="70" t="s">
        <v>99</v>
      </c>
      <c r="F32" s="68" t="s">
        <v>85</v>
      </c>
      <c r="G32" s="60"/>
      <c r="H32" s="82">
        <v>14</v>
      </c>
      <c r="I32" s="14" t="str">
        <f t="shared" si="0"/>
        <v>LKP- Will Play for Sets</v>
      </c>
      <c r="J32" s="86" t="s">
        <v>293</v>
      </c>
      <c r="V32" s="202" t="s">
        <v>417</v>
      </c>
      <c r="W32" s="222"/>
      <c r="X32" s="221" t="s">
        <v>8</v>
      </c>
      <c r="Y32" s="260" t="s">
        <v>222</v>
      </c>
      <c r="Z32" s="111">
        <v>7</v>
      </c>
      <c r="AA32" s="208">
        <v>4</v>
      </c>
      <c r="AB32" s="208"/>
      <c r="AC32" s="12">
        <v>38</v>
      </c>
    </row>
    <row r="33" spans="1:29" ht="21" customHeight="1" x14ac:dyDescent="0.3">
      <c r="A33" s="159">
        <v>16</v>
      </c>
      <c r="B33" s="60">
        <v>3</v>
      </c>
      <c r="C33" s="204" t="s">
        <v>86</v>
      </c>
      <c r="D33" s="68" t="s">
        <v>83</v>
      </c>
      <c r="E33" s="70" t="s">
        <v>99</v>
      </c>
      <c r="F33" s="68" t="s">
        <v>209</v>
      </c>
      <c r="G33" s="60"/>
      <c r="H33" s="82">
        <v>13</v>
      </c>
      <c r="I33" s="14" t="str">
        <f t="shared" si="0"/>
        <v>LKP- Bumpn' Uglies</v>
      </c>
      <c r="J33" s="156" t="s">
        <v>294</v>
      </c>
      <c r="V33" s="202" t="s">
        <v>134</v>
      </c>
      <c r="W33" s="222"/>
      <c r="X33" s="221" t="s">
        <v>8</v>
      </c>
      <c r="Y33" s="213" t="s">
        <v>138</v>
      </c>
      <c r="Z33" s="111">
        <v>4</v>
      </c>
      <c r="AA33" s="208">
        <v>7</v>
      </c>
      <c r="AB33" s="208"/>
      <c r="AC33" s="12">
        <v>-34</v>
      </c>
    </row>
    <row r="34" spans="1:29" ht="21" customHeight="1" thickBot="1" x14ac:dyDescent="0.35">
      <c r="A34" s="65">
        <v>17</v>
      </c>
      <c r="B34" s="60">
        <v>4</v>
      </c>
      <c r="C34" s="68" t="s">
        <v>87</v>
      </c>
      <c r="D34" s="68" t="s">
        <v>83</v>
      </c>
      <c r="E34" s="70" t="s">
        <v>99</v>
      </c>
      <c r="F34" s="68" t="s">
        <v>418</v>
      </c>
      <c r="G34" s="60"/>
      <c r="H34" s="82">
        <v>21</v>
      </c>
      <c r="I34" s="14" t="str">
        <f t="shared" si="0"/>
        <v>LKP- 2 Legit 2 Hit</v>
      </c>
      <c r="J34" s="158" t="s">
        <v>295</v>
      </c>
      <c r="V34" s="57" t="s">
        <v>148</v>
      </c>
      <c r="W34" s="222"/>
      <c r="X34" s="261" t="s">
        <v>8</v>
      </c>
      <c r="Y34" s="263" t="s">
        <v>131</v>
      </c>
      <c r="Z34" s="185">
        <v>5</v>
      </c>
      <c r="AA34" s="186">
        <v>6</v>
      </c>
      <c r="AB34" s="186"/>
      <c r="AC34" s="270">
        <v>3</v>
      </c>
    </row>
    <row r="35" spans="1:29" ht="21" customHeight="1" x14ac:dyDescent="0.3">
      <c r="A35" s="159">
        <v>18</v>
      </c>
      <c r="B35" s="60">
        <v>5</v>
      </c>
      <c r="C35" s="67" t="s">
        <v>88</v>
      </c>
      <c r="D35" s="68" t="s">
        <v>83</v>
      </c>
      <c r="E35" s="70" t="s">
        <v>99</v>
      </c>
      <c r="F35" s="68" t="s">
        <v>89</v>
      </c>
      <c r="G35" s="60"/>
      <c r="H35" s="82">
        <v>4</v>
      </c>
      <c r="I35" s="14" t="str">
        <f t="shared" si="0"/>
        <v>LKP- Air Vectors</v>
      </c>
      <c r="J35" s="154" t="s">
        <v>296</v>
      </c>
      <c r="V35" s="202" t="s">
        <v>140</v>
      </c>
      <c r="W35" s="222" t="s">
        <v>424</v>
      </c>
      <c r="X35" s="259" t="s">
        <v>9</v>
      </c>
      <c r="Y35" s="288" t="s">
        <v>141</v>
      </c>
      <c r="Z35" s="258">
        <v>6</v>
      </c>
      <c r="AA35" s="184">
        <v>5</v>
      </c>
      <c r="AB35" s="184"/>
      <c r="AC35" s="269">
        <v>6</v>
      </c>
    </row>
    <row r="36" spans="1:29" ht="21" customHeight="1" x14ac:dyDescent="0.3">
      <c r="A36" s="65">
        <v>19</v>
      </c>
      <c r="B36" s="61">
        <v>6</v>
      </c>
      <c r="C36" s="69" t="s">
        <v>90</v>
      </c>
      <c r="D36" s="69" t="s">
        <v>83</v>
      </c>
      <c r="E36" s="71" t="s">
        <v>99</v>
      </c>
      <c r="F36" s="69" t="s">
        <v>122</v>
      </c>
      <c r="G36" s="61"/>
      <c r="H36" s="82">
        <v>5</v>
      </c>
      <c r="I36" s="14" t="str">
        <f t="shared" si="0"/>
        <v>LKP- Block You Like a Hurricane</v>
      </c>
      <c r="V36" s="202" t="s">
        <v>150</v>
      </c>
      <c r="W36" s="222" t="s">
        <v>412</v>
      </c>
      <c r="X36" s="221" t="s">
        <v>9</v>
      </c>
      <c r="Y36" s="213" t="s">
        <v>150</v>
      </c>
      <c r="Z36" s="111">
        <v>2</v>
      </c>
      <c r="AA36" s="208">
        <v>9</v>
      </c>
      <c r="AB36" s="208"/>
      <c r="AC36" s="12">
        <v>-50</v>
      </c>
    </row>
    <row r="37" spans="1:29" ht="21" customHeight="1" x14ac:dyDescent="0.4">
      <c r="A37" s="159">
        <v>20</v>
      </c>
      <c r="B37" s="65">
        <v>1</v>
      </c>
      <c r="C37" s="67" t="s">
        <v>91</v>
      </c>
      <c r="D37" s="67" t="s">
        <v>60</v>
      </c>
      <c r="E37" s="74" t="s">
        <v>100</v>
      </c>
      <c r="F37" s="84" t="s">
        <v>133</v>
      </c>
      <c r="G37" s="60"/>
      <c r="H37" s="82">
        <v>3</v>
      </c>
      <c r="I37" s="14" t="str">
        <f t="shared" si="0"/>
        <v>SO- Kiss My Ace</v>
      </c>
      <c r="J37" s="284">
        <v>2019</v>
      </c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 t="s">
        <v>429</v>
      </c>
      <c r="W37" s="222" t="s">
        <v>415</v>
      </c>
      <c r="X37" s="221" t="s">
        <v>9</v>
      </c>
      <c r="Y37" s="181" t="s">
        <v>416</v>
      </c>
      <c r="Z37" s="111">
        <v>7</v>
      </c>
      <c r="AA37" s="208">
        <v>4</v>
      </c>
      <c r="AB37" s="208"/>
      <c r="AC37" s="12">
        <v>20</v>
      </c>
    </row>
    <row r="38" spans="1:29" s="59" customFormat="1" ht="21" customHeight="1" x14ac:dyDescent="0.3">
      <c r="A38" s="65">
        <v>21</v>
      </c>
      <c r="B38" s="61">
        <v>2</v>
      </c>
      <c r="C38" s="67" t="s">
        <v>98</v>
      </c>
      <c r="D38" s="69" t="s">
        <v>60</v>
      </c>
      <c r="E38" s="75" t="s">
        <v>100</v>
      </c>
      <c r="F38" s="69" t="s">
        <v>62</v>
      </c>
      <c r="G38" s="61"/>
      <c r="H38" s="82">
        <v>11</v>
      </c>
      <c r="I38" s="14" t="str">
        <f t="shared" si="0"/>
        <v>SO- Team Kona</v>
      </c>
      <c r="J38" s="202"/>
      <c r="K38" s="205" t="s">
        <v>26</v>
      </c>
      <c r="L38" s="205"/>
      <c r="M38" s="205"/>
      <c r="N38" s="205"/>
      <c r="O38" s="205"/>
      <c r="P38" s="205" t="s">
        <v>26</v>
      </c>
      <c r="Q38" s="202"/>
      <c r="R38" s="202"/>
      <c r="S38" s="202"/>
      <c r="T38" s="202"/>
      <c r="U38" s="202"/>
      <c r="V38" s="202" t="s">
        <v>142</v>
      </c>
      <c r="W38" s="222"/>
      <c r="X38" s="221" t="s">
        <v>9</v>
      </c>
      <c r="Y38" s="181" t="s">
        <v>235</v>
      </c>
      <c r="Z38" s="111">
        <v>4</v>
      </c>
      <c r="AA38" s="208">
        <v>7</v>
      </c>
      <c r="AB38" s="208"/>
      <c r="AC38" s="12">
        <v>-48</v>
      </c>
    </row>
    <row r="39" spans="1:29" ht="21" customHeight="1" x14ac:dyDescent="0.3">
      <c r="A39" s="159">
        <v>22</v>
      </c>
      <c r="B39" s="60">
        <v>1</v>
      </c>
      <c r="C39" s="67" t="s">
        <v>373</v>
      </c>
      <c r="D39" s="68" t="s">
        <v>58</v>
      </c>
      <c r="E39" s="70" t="s">
        <v>370</v>
      </c>
      <c r="F39" s="84" t="s">
        <v>374</v>
      </c>
      <c r="H39" s="82">
        <v>25</v>
      </c>
      <c r="I39" s="14" t="str">
        <f t="shared" si="0"/>
        <v>CSTC- Sand in Strange Places</v>
      </c>
      <c r="J39" s="202"/>
      <c r="K39" s="202"/>
      <c r="L39" s="202" t="s">
        <v>226</v>
      </c>
      <c r="M39" s="202" t="s">
        <v>226</v>
      </c>
      <c r="N39" s="202" t="s">
        <v>226</v>
      </c>
      <c r="O39" s="202" t="s">
        <v>226</v>
      </c>
      <c r="P39" s="202"/>
      <c r="Q39" s="202" t="s">
        <v>227</v>
      </c>
      <c r="R39" s="202" t="s">
        <v>227</v>
      </c>
      <c r="S39" s="202" t="s">
        <v>228</v>
      </c>
      <c r="T39" s="202" t="s">
        <v>228</v>
      </c>
      <c r="U39" s="202"/>
      <c r="V39" s="202" t="s">
        <v>151</v>
      </c>
      <c r="W39" s="222"/>
      <c r="X39" s="221" t="s">
        <v>9</v>
      </c>
      <c r="Y39" s="181" t="s">
        <v>143</v>
      </c>
      <c r="Z39" s="111">
        <v>5</v>
      </c>
      <c r="AA39" s="208">
        <v>6</v>
      </c>
      <c r="AB39" s="208"/>
      <c r="AC39" s="12">
        <v>-5</v>
      </c>
    </row>
    <row r="40" spans="1:29" ht="21" customHeight="1" thickBot="1" x14ac:dyDescent="0.35">
      <c r="A40" s="159">
        <v>22</v>
      </c>
      <c r="B40" s="60">
        <v>1</v>
      </c>
      <c r="C40" s="67" t="s">
        <v>372</v>
      </c>
      <c r="D40" s="204" t="s">
        <v>58</v>
      </c>
      <c r="E40" s="70" t="s">
        <v>370</v>
      </c>
      <c r="F40" s="84" t="s">
        <v>275</v>
      </c>
      <c r="G40" s="74"/>
      <c r="H40" s="82">
        <v>9</v>
      </c>
      <c r="I40" s="14" t="str">
        <f>E40&amp; "- " &amp; F40</f>
        <v>CSTC- Spikological Warfare</v>
      </c>
      <c r="J40" s="205" t="s">
        <v>289</v>
      </c>
      <c r="K40" s="205" t="s">
        <v>278</v>
      </c>
      <c r="L40" s="209" t="s">
        <v>128</v>
      </c>
      <c r="M40" s="209" t="s">
        <v>237</v>
      </c>
      <c r="N40" s="209" t="s">
        <v>136</v>
      </c>
      <c r="O40" s="209" t="s">
        <v>146</v>
      </c>
      <c r="P40" s="205" t="s">
        <v>282</v>
      </c>
      <c r="Q40" s="209" t="s">
        <v>144</v>
      </c>
      <c r="R40" s="209" t="s">
        <v>236</v>
      </c>
      <c r="S40" s="209" t="s">
        <v>148</v>
      </c>
      <c r="T40" s="209" t="s">
        <v>149</v>
      </c>
      <c r="U40" s="152" t="s">
        <v>179</v>
      </c>
      <c r="V40" s="202" t="s">
        <v>375</v>
      </c>
      <c r="W40" s="222" t="s">
        <v>414</v>
      </c>
      <c r="X40" s="221" t="s">
        <v>9</v>
      </c>
      <c r="Y40" s="215" t="s">
        <v>130</v>
      </c>
      <c r="Z40" s="185">
        <v>7</v>
      </c>
      <c r="AA40" s="186">
        <v>4</v>
      </c>
      <c r="AB40" s="186"/>
      <c r="AC40" s="270">
        <v>2</v>
      </c>
    </row>
    <row r="41" spans="1:29" ht="21" customHeight="1" x14ac:dyDescent="0.3">
      <c r="A41" s="159">
        <v>24</v>
      </c>
      <c r="B41" s="61">
        <v>3</v>
      </c>
      <c r="C41" s="286" t="s">
        <v>341</v>
      </c>
      <c r="D41" s="69" t="s">
        <v>58</v>
      </c>
      <c r="E41" s="70" t="s">
        <v>370</v>
      </c>
      <c r="F41" s="69" t="s">
        <v>270</v>
      </c>
      <c r="G41" s="61"/>
      <c r="H41" s="82">
        <v>26</v>
      </c>
      <c r="I41" s="14" t="str">
        <f t="shared" ref="I41:I49" si="1">E41&amp; "- " &amp; F41</f>
        <v>CSTC- Volley Llamas</v>
      </c>
      <c r="J41" s="205" t="s">
        <v>379</v>
      </c>
      <c r="K41" s="205" t="s">
        <v>280</v>
      </c>
      <c r="L41" s="213" t="s">
        <v>377</v>
      </c>
      <c r="M41" s="213" t="s">
        <v>138</v>
      </c>
      <c r="N41" s="213" t="s">
        <v>150</v>
      </c>
      <c r="O41" s="213" t="s">
        <v>131</v>
      </c>
      <c r="P41" s="205" t="s">
        <v>284</v>
      </c>
      <c r="Q41" s="213" t="s">
        <v>134</v>
      </c>
      <c r="R41" s="213" t="s">
        <v>222</v>
      </c>
      <c r="S41" s="213" t="s">
        <v>429</v>
      </c>
      <c r="T41" s="213" t="s">
        <v>417</v>
      </c>
      <c r="U41" s="155" t="s">
        <v>202</v>
      </c>
      <c r="V41" s="202" t="s">
        <v>235</v>
      </c>
      <c r="W41" s="222"/>
      <c r="X41" s="221" t="s">
        <v>9</v>
      </c>
      <c r="Y41" s="181" t="s">
        <v>151</v>
      </c>
      <c r="Z41" s="111">
        <v>7</v>
      </c>
      <c r="AA41" s="208">
        <v>4</v>
      </c>
      <c r="AB41" s="208"/>
      <c r="AC41" s="12">
        <v>31</v>
      </c>
    </row>
    <row r="42" spans="1:29" ht="21" customHeight="1" thickBot="1" x14ac:dyDescent="0.35">
      <c r="A42" s="65">
        <v>25</v>
      </c>
      <c r="B42" s="65">
        <v>1</v>
      </c>
      <c r="C42" s="77" t="s">
        <v>307</v>
      </c>
      <c r="D42" s="68" t="s">
        <v>57</v>
      </c>
      <c r="E42" s="70" t="s">
        <v>18</v>
      </c>
      <c r="F42" s="84" t="s">
        <v>397</v>
      </c>
      <c r="G42" s="60"/>
      <c r="H42" s="82">
        <v>15</v>
      </c>
      <c r="I42" s="14" t="str">
        <f t="shared" si="1"/>
        <v>GS- Where My Beaches At?</v>
      </c>
      <c r="J42" s="205" t="s">
        <v>380</v>
      </c>
      <c r="K42" s="205" t="s">
        <v>279</v>
      </c>
      <c r="L42" s="181" t="s">
        <v>139</v>
      </c>
      <c r="M42" s="181" t="s">
        <v>141</v>
      </c>
      <c r="N42" s="181" t="s">
        <v>235</v>
      </c>
      <c r="O42" s="181" t="s">
        <v>143</v>
      </c>
      <c r="P42" s="205" t="s">
        <v>283</v>
      </c>
      <c r="Q42" s="181" t="s">
        <v>416</v>
      </c>
      <c r="R42" s="181" t="s">
        <v>151</v>
      </c>
      <c r="S42" s="181" t="s">
        <v>225</v>
      </c>
      <c r="T42" s="181" t="s">
        <v>137</v>
      </c>
      <c r="U42" s="273" t="s">
        <v>204</v>
      </c>
      <c r="V42" s="57" t="s">
        <v>225</v>
      </c>
      <c r="W42" s="222"/>
      <c r="X42" s="261" t="s">
        <v>9</v>
      </c>
      <c r="Y42" s="289" t="s">
        <v>225</v>
      </c>
      <c r="Z42" s="185">
        <v>5</v>
      </c>
      <c r="AA42" s="186">
        <v>6</v>
      </c>
      <c r="AB42" s="186"/>
      <c r="AC42" s="270">
        <v>33</v>
      </c>
    </row>
    <row r="43" spans="1:29" ht="21" customHeight="1" x14ac:dyDescent="0.3">
      <c r="A43" s="159">
        <v>26</v>
      </c>
      <c r="B43" s="60">
        <v>2</v>
      </c>
      <c r="C43" s="68" t="s">
        <v>92</v>
      </c>
      <c r="D43" s="68" t="s">
        <v>57</v>
      </c>
      <c r="E43" s="70" t="s">
        <v>18</v>
      </c>
      <c r="F43" s="68" t="s">
        <v>207</v>
      </c>
      <c r="G43" s="60"/>
      <c r="H43" s="82">
        <v>24</v>
      </c>
      <c r="I43" s="14" t="str">
        <f t="shared" si="1"/>
        <v>GS- El Toro's Revenge</v>
      </c>
      <c r="J43" s="205" t="s">
        <v>292</v>
      </c>
      <c r="K43" s="205" t="s">
        <v>281</v>
      </c>
      <c r="L43" s="215" t="s">
        <v>140</v>
      </c>
      <c r="M43" s="215" t="s">
        <v>142</v>
      </c>
      <c r="N43" s="216" t="s">
        <v>130</v>
      </c>
      <c r="O43" s="215" t="s">
        <v>135</v>
      </c>
      <c r="P43" s="205" t="s">
        <v>285</v>
      </c>
      <c r="Q43" s="215" t="s">
        <v>376</v>
      </c>
      <c r="R43" s="215" t="s">
        <v>375</v>
      </c>
      <c r="S43" s="215" t="s">
        <v>147</v>
      </c>
      <c r="T43" s="215" t="s">
        <v>217</v>
      </c>
      <c r="U43" s="153" t="s">
        <v>203</v>
      </c>
      <c r="V43" s="202" t="s">
        <v>376</v>
      </c>
      <c r="W43" s="222" t="s">
        <v>422</v>
      </c>
      <c r="X43" s="259" t="s">
        <v>10</v>
      </c>
      <c r="Y43" s="264" t="s">
        <v>142</v>
      </c>
      <c r="Z43" s="258">
        <v>6</v>
      </c>
      <c r="AA43" s="184">
        <v>5</v>
      </c>
      <c r="AB43" s="184"/>
      <c r="AC43" s="269">
        <v>30</v>
      </c>
    </row>
    <row r="44" spans="1:29" ht="21" customHeight="1" x14ac:dyDescent="0.3">
      <c r="A44" s="65">
        <v>27</v>
      </c>
      <c r="B44" s="65">
        <v>3</v>
      </c>
      <c r="C44" s="68" t="s">
        <v>93</v>
      </c>
      <c r="D44" s="68" t="s">
        <v>57</v>
      </c>
      <c r="E44" s="70" t="s">
        <v>18</v>
      </c>
      <c r="F44" s="68" t="s">
        <v>94</v>
      </c>
      <c r="G44" s="60"/>
      <c r="H44" s="82">
        <v>31</v>
      </c>
      <c r="I44" s="14" t="str">
        <f t="shared" si="1"/>
        <v>GS- Rhymes with Stupid</v>
      </c>
      <c r="V44" s="202" t="s">
        <v>131</v>
      </c>
      <c r="W44" s="222"/>
      <c r="X44" s="221" t="s">
        <v>10</v>
      </c>
      <c r="Y44" s="215" t="s">
        <v>375</v>
      </c>
      <c r="Z44" s="111">
        <v>5</v>
      </c>
      <c r="AA44" s="208">
        <v>6</v>
      </c>
      <c r="AB44" s="208"/>
      <c r="AC44" s="12">
        <v>-39</v>
      </c>
    </row>
    <row r="45" spans="1:29" ht="21" customHeight="1" x14ac:dyDescent="0.3">
      <c r="A45" s="159">
        <v>28</v>
      </c>
      <c r="B45" s="65">
        <v>4</v>
      </c>
      <c r="C45" s="67" t="s">
        <v>205</v>
      </c>
      <c r="D45" s="67" t="s">
        <v>57</v>
      </c>
      <c r="E45" s="70" t="s">
        <v>18</v>
      </c>
      <c r="F45" s="204" t="s">
        <v>420</v>
      </c>
      <c r="G45" s="65"/>
      <c r="H45" s="82">
        <v>16</v>
      </c>
      <c r="I45" s="14" t="str">
        <f t="shared" si="1"/>
        <v>GS- Setsual Healing</v>
      </c>
      <c r="V45" s="202" t="s">
        <v>147</v>
      </c>
      <c r="W45" s="222"/>
      <c r="X45" s="221" t="s">
        <v>10</v>
      </c>
      <c r="Y45" s="216" t="s">
        <v>147</v>
      </c>
      <c r="Z45" s="111">
        <v>2</v>
      </c>
      <c r="AA45" s="208">
        <v>9</v>
      </c>
      <c r="AB45" s="208"/>
      <c r="AC45" s="12">
        <v>-62</v>
      </c>
    </row>
    <row r="46" spans="1:29" ht="21" customHeight="1" x14ac:dyDescent="0.3">
      <c r="A46" s="65">
        <v>29</v>
      </c>
      <c r="B46" s="61">
        <v>5</v>
      </c>
      <c r="C46" s="76" t="s">
        <v>206</v>
      </c>
      <c r="D46" s="69" t="s">
        <v>57</v>
      </c>
      <c r="E46" s="71" t="s">
        <v>18</v>
      </c>
      <c r="F46" s="69" t="s">
        <v>95</v>
      </c>
      <c r="G46" s="61"/>
      <c r="H46" s="82">
        <v>8</v>
      </c>
      <c r="I46" s="14" t="str">
        <f t="shared" si="1"/>
        <v>GS- Sand Gators</v>
      </c>
      <c r="V46" s="202" t="s">
        <v>137</v>
      </c>
      <c r="W46" s="222"/>
      <c r="X46" s="221" t="s">
        <v>10</v>
      </c>
      <c r="Y46" s="216" t="s">
        <v>217</v>
      </c>
      <c r="Z46" s="111">
        <v>3</v>
      </c>
      <c r="AA46" s="208">
        <v>8</v>
      </c>
      <c r="AB46" s="208"/>
      <c r="AC46" s="12">
        <v>-54</v>
      </c>
    </row>
    <row r="47" spans="1:29" ht="21" customHeight="1" x14ac:dyDescent="0.3">
      <c r="A47" s="159">
        <v>30</v>
      </c>
      <c r="B47" s="60">
        <v>1</v>
      </c>
      <c r="C47" s="67" t="s">
        <v>96</v>
      </c>
      <c r="D47" s="67" t="s">
        <v>59</v>
      </c>
      <c r="E47" s="70" t="s">
        <v>101</v>
      </c>
      <c r="F47" s="67" t="s">
        <v>97</v>
      </c>
      <c r="G47" s="60"/>
      <c r="H47" s="82">
        <v>7</v>
      </c>
      <c r="I47" s="14" t="str">
        <f t="shared" si="1"/>
        <v>NR- Six Pack Attack</v>
      </c>
      <c r="V47" s="202" t="s">
        <v>135</v>
      </c>
      <c r="W47" s="222" t="s">
        <v>425</v>
      </c>
      <c r="X47" s="221" t="s">
        <v>10</v>
      </c>
      <c r="Y47" s="215" t="s">
        <v>140</v>
      </c>
      <c r="Z47" s="111">
        <v>3</v>
      </c>
      <c r="AA47" s="208">
        <v>8</v>
      </c>
      <c r="AB47" s="208"/>
      <c r="AC47" s="12">
        <v>-37</v>
      </c>
    </row>
    <row r="48" spans="1:29" ht="21" customHeight="1" x14ac:dyDescent="0.3">
      <c r="A48" s="65">
        <v>31</v>
      </c>
      <c r="B48" s="61">
        <v>2</v>
      </c>
      <c r="C48" s="69" t="s">
        <v>371</v>
      </c>
      <c r="D48" s="69" t="s">
        <v>59</v>
      </c>
      <c r="E48" s="71" t="s">
        <v>101</v>
      </c>
      <c r="F48" s="69" t="s">
        <v>213</v>
      </c>
      <c r="G48" s="61"/>
      <c r="H48" s="82">
        <v>23</v>
      </c>
      <c r="I48" s="14" t="str">
        <f t="shared" si="1"/>
        <v>NR- Hit That Thang</v>
      </c>
      <c r="V48" s="202" t="s">
        <v>130</v>
      </c>
      <c r="W48" s="222"/>
      <c r="X48" s="221" t="s">
        <v>10</v>
      </c>
      <c r="Y48" s="215" t="s">
        <v>135</v>
      </c>
      <c r="Z48" s="111">
        <v>1</v>
      </c>
      <c r="AA48" s="208">
        <v>10</v>
      </c>
      <c r="AB48" s="208"/>
      <c r="AC48" s="12">
        <v>-93</v>
      </c>
    </row>
    <row r="49" spans="1:29" ht="21" customHeight="1" x14ac:dyDescent="0.3">
      <c r="A49" s="159">
        <v>32</v>
      </c>
      <c r="B49" s="65">
        <v>1</v>
      </c>
      <c r="C49" s="67" t="s">
        <v>103</v>
      </c>
      <c r="D49" s="67" t="s">
        <v>61</v>
      </c>
      <c r="E49" s="70" t="s">
        <v>102</v>
      </c>
      <c r="F49" s="67" t="s">
        <v>104</v>
      </c>
      <c r="G49" s="65"/>
      <c r="H49" s="82">
        <v>22</v>
      </c>
      <c r="I49" s="14" t="str">
        <f t="shared" si="1"/>
        <v>HG- Swingrays</v>
      </c>
      <c r="J49" s="4" t="s">
        <v>338</v>
      </c>
      <c r="K49" s="59"/>
      <c r="L49" s="188" t="s">
        <v>339</v>
      </c>
      <c r="V49" s="202" t="s">
        <v>217</v>
      </c>
      <c r="W49" s="222" t="s">
        <v>423</v>
      </c>
      <c r="X49" s="221" t="s">
        <v>10</v>
      </c>
      <c r="Y49" s="215" t="s">
        <v>376</v>
      </c>
      <c r="Z49" s="111">
        <v>5</v>
      </c>
      <c r="AA49" s="208">
        <v>6</v>
      </c>
      <c r="AB49" s="208"/>
      <c r="AC49" s="12">
        <v>-22</v>
      </c>
    </row>
    <row r="50" spans="1:29" ht="21" customHeight="1" x14ac:dyDescent="0.3">
      <c r="A50" s="226"/>
      <c r="B50" s="226"/>
      <c r="C50" s="225"/>
      <c r="D50" s="225"/>
      <c r="E50" s="226"/>
      <c r="F50" s="225"/>
      <c r="G50" s="226"/>
      <c r="H50" s="226"/>
      <c r="I50" s="229"/>
      <c r="K50" s="205" t="s">
        <v>26</v>
      </c>
      <c r="L50" s="205"/>
      <c r="M50" s="205"/>
      <c r="N50" s="205"/>
      <c r="O50" s="205"/>
      <c r="P50" s="205" t="s">
        <v>26</v>
      </c>
      <c r="Q50" s="59"/>
      <c r="T50" s="59"/>
      <c r="V50" s="202" t="s">
        <v>141</v>
      </c>
      <c r="W50" s="222" t="s">
        <v>413</v>
      </c>
      <c r="X50" s="221" t="s">
        <v>10</v>
      </c>
      <c r="Y50" s="181" t="s">
        <v>137</v>
      </c>
      <c r="Z50" s="111">
        <v>3</v>
      </c>
      <c r="AA50" s="208">
        <v>8</v>
      </c>
      <c r="AB50" s="208"/>
      <c r="AC50" s="12">
        <v>-44</v>
      </c>
    </row>
    <row r="51" spans="1:29" ht="21" customHeight="1" x14ac:dyDescent="0.3">
      <c r="A51" s="224"/>
      <c r="B51" s="228"/>
      <c r="C51" s="228"/>
      <c r="D51" s="228"/>
      <c r="E51" s="228"/>
      <c r="F51" s="228"/>
      <c r="G51" s="224"/>
      <c r="H51" s="224"/>
      <c r="I51" s="227"/>
      <c r="J51" s="59"/>
      <c r="K51" s="59"/>
      <c r="L51" s="59" t="s">
        <v>226</v>
      </c>
      <c r="M51" s="59" t="s">
        <v>226</v>
      </c>
      <c r="N51" s="59" t="s">
        <v>226</v>
      </c>
      <c r="O51" s="59" t="s">
        <v>226</v>
      </c>
      <c r="P51" s="59"/>
      <c r="Q51" s="59" t="s">
        <v>227</v>
      </c>
      <c r="R51" s="59" t="s">
        <v>227</v>
      </c>
      <c r="S51" s="59" t="s">
        <v>228</v>
      </c>
      <c r="T51" s="59" t="s">
        <v>228</v>
      </c>
      <c r="W51" s="222"/>
      <c r="X51" s="59"/>
      <c r="Y51" s="59"/>
    </row>
    <row r="52" spans="1:29" ht="21" customHeight="1" x14ac:dyDescent="0.3">
      <c r="A52" s="60"/>
      <c r="G52" s="60"/>
      <c r="J52" s="205" t="s">
        <v>289</v>
      </c>
      <c r="K52" s="205" t="s">
        <v>278</v>
      </c>
      <c r="L52" s="209" t="s">
        <v>149</v>
      </c>
      <c r="M52" s="163" t="s">
        <v>136</v>
      </c>
      <c r="N52" s="209" t="s">
        <v>146</v>
      </c>
      <c r="O52" s="209" t="s">
        <v>377</v>
      </c>
      <c r="P52" s="205" t="s">
        <v>282</v>
      </c>
      <c r="Q52" s="209" t="s">
        <v>236</v>
      </c>
      <c r="R52" s="209" t="s">
        <v>150</v>
      </c>
      <c r="S52" s="209" t="s">
        <v>144</v>
      </c>
      <c r="T52" s="209" t="s">
        <v>128</v>
      </c>
      <c r="U52" s="152" t="s">
        <v>179</v>
      </c>
      <c r="W52" s="222"/>
      <c r="X52" s="59"/>
      <c r="Y52" s="59"/>
    </row>
    <row r="53" spans="1:29" ht="21" customHeight="1" x14ac:dyDescent="0.3">
      <c r="A53" s="65"/>
      <c r="G53" s="60"/>
      <c r="J53" s="205" t="s">
        <v>290</v>
      </c>
      <c r="K53" s="205" t="s">
        <v>279</v>
      </c>
      <c r="L53" s="181" t="s">
        <v>139</v>
      </c>
      <c r="M53" s="181" t="s">
        <v>131</v>
      </c>
      <c r="N53" s="181" t="s">
        <v>142</v>
      </c>
      <c r="O53" s="181" t="s">
        <v>137</v>
      </c>
      <c r="P53" s="205" t="s">
        <v>283</v>
      </c>
      <c r="Q53" s="181" t="s">
        <v>416</v>
      </c>
      <c r="R53" s="181" t="s">
        <v>376</v>
      </c>
      <c r="S53" s="181" t="s">
        <v>151</v>
      </c>
      <c r="T53" s="181" t="s">
        <v>429</v>
      </c>
      <c r="U53" s="273" t="s">
        <v>204</v>
      </c>
      <c r="W53" s="222"/>
      <c r="X53" s="59"/>
      <c r="Y53" s="59"/>
    </row>
    <row r="54" spans="1:29" ht="21" customHeight="1" x14ac:dyDescent="0.3">
      <c r="A54" s="60"/>
      <c r="G54" s="60"/>
      <c r="J54" s="205" t="s">
        <v>291</v>
      </c>
      <c r="K54" s="205" t="s">
        <v>280</v>
      </c>
      <c r="L54" s="213" t="s">
        <v>138</v>
      </c>
      <c r="M54" s="213" t="s">
        <v>237</v>
      </c>
      <c r="N54" s="213" t="s">
        <v>235</v>
      </c>
      <c r="O54" s="213" t="s">
        <v>143</v>
      </c>
      <c r="P54" s="205" t="s">
        <v>284</v>
      </c>
      <c r="Q54" s="213" t="s">
        <v>222</v>
      </c>
      <c r="R54" s="213" t="s">
        <v>134</v>
      </c>
      <c r="S54" s="217" t="s">
        <v>148</v>
      </c>
      <c r="T54" s="213" t="s">
        <v>417</v>
      </c>
      <c r="U54" s="155" t="s">
        <v>202</v>
      </c>
      <c r="W54" s="59"/>
      <c r="X54" s="59"/>
      <c r="Y54" s="59"/>
    </row>
    <row r="55" spans="1:29" ht="21" customHeight="1" x14ac:dyDescent="0.3">
      <c r="A55" s="65"/>
      <c r="J55" s="205" t="s">
        <v>292</v>
      </c>
      <c r="K55" s="205" t="s">
        <v>281</v>
      </c>
      <c r="L55" s="166" t="s">
        <v>135</v>
      </c>
      <c r="M55" s="215" t="s">
        <v>140</v>
      </c>
      <c r="N55" s="215" t="s">
        <v>141</v>
      </c>
      <c r="O55" s="167" t="s">
        <v>130</v>
      </c>
      <c r="P55" s="205" t="s">
        <v>285</v>
      </c>
      <c r="Q55" s="215" t="s">
        <v>217</v>
      </c>
      <c r="R55" s="215" t="s">
        <v>375</v>
      </c>
      <c r="S55" s="215" t="s">
        <v>147</v>
      </c>
      <c r="T55" s="215" t="s">
        <v>225</v>
      </c>
      <c r="U55" s="153" t="s">
        <v>203</v>
      </c>
      <c r="W55" s="59"/>
      <c r="X55" s="59"/>
      <c r="Y55" s="59"/>
    </row>
    <row r="56" spans="1:29" ht="21" customHeight="1" x14ac:dyDescent="0.3">
      <c r="A56" s="60"/>
    </row>
    <row r="58" spans="1:29" ht="21" customHeight="1" x14ac:dyDescent="0.3">
      <c r="M58" s="202"/>
      <c r="N58" s="202"/>
      <c r="Q58" s="202"/>
    </row>
    <row r="59" spans="1:29" ht="21" customHeight="1" x14ac:dyDescent="0.3">
      <c r="M59" s="202"/>
    </row>
    <row r="60" spans="1:29" ht="21" customHeight="1" x14ac:dyDescent="0.3">
      <c r="N60" s="202"/>
    </row>
    <row r="61" spans="1:29" ht="21" customHeight="1" x14ac:dyDescent="0.3">
      <c r="N61" s="202"/>
      <c r="Q61" s="202"/>
    </row>
    <row r="63" spans="1:29" ht="21" customHeight="1" x14ac:dyDescent="0.3">
      <c r="J63" s="4" t="s">
        <v>322</v>
      </c>
      <c r="K63" s="202"/>
      <c r="L63" s="188" t="s">
        <v>323</v>
      </c>
      <c r="M63" s="202"/>
      <c r="N63" s="202"/>
      <c r="O63" s="202"/>
      <c r="P63" s="202"/>
      <c r="Q63" s="202"/>
      <c r="R63" s="202"/>
      <c r="S63" s="202"/>
      <c r="T63" s="202"/>
      <c r="U63" s="202"/>
    </row>
    <row r="64" spans="1:29" ht="21" customHeight="1" x14ac:dyDescent="0.3">
      <c r="J64" s="202"/>
      <c r="K64" s="205" t="s">
        <v>26</v>
      </c>
      <c r="L64" s="205"/>
      <c r="M64" s="205"/>
      <c r="N64" s="205"/>
      <c r="O64" s="205"/>
      <c r="P64" s="205" t="s">
        <v>26</v>
      </c>
      <c r="Q64" s="202"/>
      <c r="R64" s="202"/>
      <c r="S64" s="202"/>
      <c r="T64" s="202"/>
      <c r="U64" s="202"/>
    </row>
    <row r="65" spans="10:21" ht="21" customHeight="1" x14ac:dyDescent="0.3">
      <c r="J65" s="202"/>
      <c r="K65" s="202"/>
      <c r="L65" s="202" t="s">
        <v>226</v>
      </c>
      <c r="M65" s="202" t="s">
        <v>226</v>
      </c>
      <c r="N65" s="202" t="s">
        <v>226</v>
      </c>
      <c r="O65" s="202" t="s">
        <v>226</v>
      </c>
      <c r="P65" s="202"/>
      <c r="Q65" s="202" t="s">
        <v>227</v>
      </c>
      <c r="R65" s="202" t="s">
        <v>227</v>
      </c>
      <c r="S65" s="202" t="s">
        <v>228</v>
      </c>
      <c r="T65" s="202" t="s">
        <v>228</v>
      </c>
      <c r="U65" s="202"/>
    </row>
    <row r="66" spans="10:21" ht="21" customHeight="1" x14ac:dyDescent="0.3">
      <c r="J66" s="205" t="s">
        <v>289</v>
      </c>
      <c r="K66" s="205" t="s">
        <v>278</v>
      </c>
      <c r="L66" s="209" t="s">
        <v>136</v>
      </c>
      <c r="M66" s="209" t="s">
        <v>222</v>
      </c>
      <c r="N66" s="209" t="s">
        <v>128</v>
      </c>
      <c r="O66" s="209" t="s">
        <v>146</v>
      </c>
      <c r="P66" s="205" t="s">
        <v>282</v>
      </c>
      <c r="Q66" s="209" t="s">
        <v>144</v>
      </c>
      <c r="R66" s="209" t="s">
        <v>149</v>
      </c>
      <c r="S66" s="209" t="s">
        <v>236</v>
      </c>
      <c r="T66" s="209" t="s">
        <v>377</v>
      </c>
      <c r="U66" s="152" t="s">
        <v>179</v>
      </c>
    </row>
    <row r="67" spans="10:21" ht="21" customHeight="1" x14ac:dyDescent="0.3">
      <c r="J67" s="205" t="s">
        <v>290</v>
      </c>
      <c r="K67" s="205" t="s">
        <v>279</v>
      </c>
      <c r="L67" s="181" t="s">
        <v>142</v>
      </c>
      <c r="M67" s="214" t="s">
        <v>140</v>
      </c>
      <c r="N67" s="214" t="s">
        <v>235</v>
      </c>
      <c r="O67" s="181" t="s">
        <v>375</v>
      </c>
      <c r="P67" s="205" t="s">
        <v>283</v>
      </c>
      <c r="Q67" s="214" t="s">
        <v>150</v>
      </c>
      <c r="R67" s="214" t="s">
        <v>151</v>
      </c>
      <c r="S67" s="214" t="s">
        <v>429</v>
      </c>
      <c r="T67" s="214" t="s">
        <v>225</v>
      </c>
      <c r="U67" s="157" t="s">
        <v>204</v>
      </c>
    </row>
    <row r="68" spans="10:21" ht="21" customHeight="1" x14ac:dyDescent="0.3">
      <c r="J68" s="205" t="s">
        <v>291</v>
      </c>
      <c r="K68" s="205" t="s">
        <v>280</v>
      </c>
      <c r="L68" s="213" t="s">
        <v>143</v>
      </c>
      <c r="M68" s="217" t="s">
        <v>148</v>
      </c>
      <c r="N68" s="213" t="s">
        <v>138</v>
      </c>
      <c r="O68" s="213" t="s">
        <v>139</v>
      </c>
      <c r="P68" s="205" t="s">
        <v>284</v>
      </c>
      <c r="Q68" s="213" t="s">
        <v>416</v>
      </c>
      <c r="R68" s="213" t="s">
        <v>134</v>
      </c>
      <c r="S68" s="213" t="s">
        <v>237</v>
      </c>
      <c r="T68" s="213" t="s">
        <v>417</v>
      </c>
      <c r="U68" s="155" t="s">
        <v>202</v>
      </c>
    </row>
    <row r="69" spans="10:21" ht="21" customHeight="1" x14ac:dyDescent="0.3">
      <c r="J69" s="205" t="s">
        <v>292</v>
      </c>
      <c r="K69" s="205" t="s">
        <v>281</v>
      </c>
      <c r="L69" s="215" t="s">
        <v>135</v>
      </c>
      <c r="M69" s="215" t="s">
        <v>217</v>
      </c>
      <c r="N69" s="216" t="s">
        <v>130</v>
      </c>
      <c r="O69" s="215" t="s">
        <v>137</v>
      </c>
      <c r="P69" s="205" t="s">
        <v>285</v>
      </c>
      <c r="Q69" s="215" t="s">
        <v>131</v>
      </c>
      <c r="R69" s="215" t="s">
        <v>147</v>
      </c>
      <c r="S69" s="215" t="s">
        <v>141</v>
      </c>
      <c r="T69" s="215" t="s">
        <v>376</v>
      </c>
      <c r="U69" s="153" t="s">
        <v>203</v>
      </c>
    </row>
    <row r="70" spans="10:21" ht="21" customHeight="1" x14ac:dyDescent="0.3"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</row>
    <row r="74" spans="10:21" ht="21" customHeight="1" x14ac:dyDescent="0.3">
      <c r="J74" s="4" t="s">
        <v>271</v>
      </c>
      <c r="K74" s="202"/>
      <c r="L74" s="188" t="s">
        <v>272</v>
      </c>
      <c r="M74" s="202"/>
      <c r="N74" s="202"/>
      <c r="O74" s="202"/>
      <c r="P74" s="202"/>
      <c r="Q74" s="202"/>
    </row>
    <row r="75" spans="10:21" ht="21" customHeight="1" x14ac:dyDescent="0.3">
      <c r="J75" s="202"/>
      <c r="K75" s="205" t="s">
        <v>26</v>
      </c>
      <c r="L75" s="205"/>
      <c r="M75" s="205"/>
      <c r="N75" s="205"/>
      <c r="O75" s="205"/>
      <c r="P75" s="205" t="s">
        <v>26</v>
      </c>
      <c r="Q75" s="202"/>
    </row>
    <row r="76" spans="10:21" ht="21" customHeight="1" x14ac:dyDescent="0.3">
      <c r="J76" s="202"/>
      <c r="K76" s="202"/>
      <c r="L76" s="202" t="s">
        <v>226</v>
      </c>
      <c r="M76" s="202" t="s">
        <v>226</v>
      </c>
      <c r="N76" s="202" t="s">
        <v>226</v>
      </c>
      <c r="O76" s="202" t="s">
        <v>226</v>
      </c>
      <c r="P76" s="202"/>
      <c r="Q76" s="202" t="s">
        <v>227</v>
      </c>
      <c r="R76" s="202" t="s">
        <v>227</v>
      </c>
      <c r="S76" s="202" t="s">
        <v>228</v>
      </c>
      <c r="T76" s="202" t="s">
        <v>228</v>
      </c>
    </row>
    <row r="77" spans="10:21" ht="21" customHeight="1" x14ac:dyDescent="0.3">
      <c r="J77" s="205" t="s">
        <v>289</v>
      </c>
      <c r="K77" s="205" t="s">
        <v>278</v>
      </c>
      <c r="L77" s="209" t="s">
        <v>127</v>
      </c>
      <c r="M77" s="209" t="s">
        <v>237</v>
      </c>
      <c r="N77" s="209" t="s">
        <v>377</v>
      </c>
      <c r="O77" s="209" t="s">
        <v>136</v>
      </c>
      <c r="P77" s="205" t="s">
        <v>282</v>
      </c>
      <c r="Q77" s="187" t="s">
        <v>214</v>
      </c>
      <c r="R77" s="209" t="s">
        <v>216</v>
      </c>
      <c r="S77" s="209" t="s">
        <v>149</v>
      </c>
      <c r="T77" s="209" t="s">
        <v>128</v>
      </c>
    </row>
    <row r="78" spans="10:21" ht="21" customHeight="1" x14ac:dyDescent="0.3">
      <c r="J78" s="205" t="s">
        <v>290</v>
      </c>
      <c r="K78" s="205" t="s">
        <v>279</v>
      </c>
      <c r="L78" s="181" t="s">
        <v>218</v>
      </c>
      <c r="M78" s="181" t="s">
        <v>131</v>
      </c>
      <c r="N78" s="181" t="s">
        <v>376</v>
      </c>
      <c r="O78" s="181" t="s">
        <v>126</v>
      </c>
      <c r="P78" s="205" t="s">
        <v>283</v>
      </c>
      <c r="Q78" s="214" t="s">
        <v>134</v>
      </c>
      <c r="R78" s="214" t="s">
        <v>151</v>
      </c>
      <c r="S78" s="223" t="s">
        <v>148</v>
      </c>
      <c r="T78" s="181" t="s">
        <v>308</v>
      </c>
    </row>
    <row r="79" spans="10:21" ht="21" customHeight="1" x14ac:dyDescent="0.3">
      <c r="J79" s="205" t="s">
        <v>291</v>
      </c>
      <c r="K79" s="205" t="s">
        <v>280</v>
      </c>
      <c r="L79" s="213" t="s">
        <v>140</v>
      </c>
      <c r="M79" s="213" t="s">
        <v>138</v>
      </c>
      <c r="N79" s="213" t="s">
        <v>220</v>
      </c>
      <c r="O79" s="213" t="s">
        <v>215</v>
      </c>
      <c r="P79" s="205" t="s">
        <v>284</v>
      </c>
      <c r="Q79" s="213" t="s">
        <v>419</v>
      </c>
      <c r="R79" s="213" t="s">
        <v>222</v>
      </c>
      <c r="S79" s="213" t="s">
        <v>150</v>
      </c>
      <c r="T79" s="213" t="s">
        <v>430</v>
      </c>
    </row>
    <row r="80" spans="10:21" ht="21" customHeight="1" x14ac:dyDescent="0.3">
      <c r="J80" s="205" t="s">
        <v>292</v>
      </c>
      <c r="K80" s="205" t="s">
        <v>281</v>
      </c>
      <c r="L80" s="215" t="s">
        <v>224</v>
      </c>
      <c r="M80" s="215" t="s">
        <v>135</v>
      </c>
      <c r="N80" s="216" t="s">
        <v>130</v>
      </c>
      <c r="O80" s="215" t="s">
        <v>141</v>
      </c>
      <c r="P80" s="205" t="s">
        <v>285</v>
      </c>
      <c r="Q80" s="215" t="s">
        <v>137</v>
      </c>
      <c r="R80" s="215" t="s">
        <v>217</v>
      </c>
      <c r="S80" s="215" t="s">
        <v>225</v>
      </c>
      <c r="T80" s="215" t="s">
        <v>147</v>
      </c>
    </row>
    <row r="81" spans="10:21" ht="21" customHeight="1" x14ac:dyDescent="0.3">
      <c r="J81" s="66"/>
      <c r="K81" s="66"/>
      <c r="M81" s="231"/>
      <c r="N81" s="231"/>
      <c r="O81" s="231"/>
      <c r="P81" s="231"/>
      <c r="Q81" s="231"/>
      <c r="R81" s="231"/>
      <c r="S81" s="231"/>
      <c r="T81" s="66"/>
      <c r="U81" s="66"/>
    </row>
    <row r="82" spans="10:21" ht="21" customHeight="1" x14ac:dyDescent="0.3">
      <c r="J82" s="65"/>
      <c r="K82" s="66"/>
      <c r="L82" s="66"/>
      <c r="M82" s="232"/>
      <c r="P82" s="232"/>
      <c r="Q82" s="232"/>
      <c r="R82" s="232"/>
      <c r="S82" s="232"/>
      <c r="T82" s="233"/>
      <c r="U82" s="66"/>
    </row>
    <row r="83" spans="10:21" ht="21" customHeight="1" x14ac:dyDescent="0.3">
      <c r="J83" s="65"/>
      <c r="K83" s="66"/>
      <c r="L83" s="66"/>
      <c r="M83" s="232"/>
      <c r="N83" s="232"/>
      <c r="O83" s="232"/>
      <c r="P83" s="232"/>
      <c r="Q83" s="232"/>
      <c r="R83" s="232"/>
      <c r="S83" s="232"/>
      <c r="T83" s="233"/>
      <c r="U83" s="66"/>
    </row>
    <row r="84" spans="10:21" ht="21" customHeight="1" x14ac:dyDescent="0.3">
      <c r="J84" s="4" t="s">
        <v>233</v>
      </c>
    </row>
    <row r="85" spans="10:21" ht="21" customHeight="1" x14ac:dyDescent="0.3">
      <c r="L85" s="59" t="s">
        <v>226</v>
      </c>
      <c r="M85" s="59" t="s">
        <v>226</v>
      </c>
      <c r="N85" s="59" t="s">
        <v>226</v>
      </c>
      <c r="O85" s="59" t="s">
        <v>226</v>
      </c>
      <c r="Q85" s="59" t="s">
        <v>227</v>
      </c>
      <c r="R85" s="59" t="s">
        <v>227</v>
      </c>
      <c r="S85" s="59" t="s">
        <v>228</v>
      </c>
      <c r="T85" s="59" t="s">
        <v>228</v>
      </c>
    </row>
    <row r="86" spans="10:21" ht="21" customHeight="1" x14ac:dyDescent="0.3">
      <c r="J86" s="205" t="s">
        <v>289</v>
      </c>
      <c r="K86" s="205" t="s">
        <v>278</v>
      </c>
      <c r="L86" s="163" t="s">
        <v>128</v>
      </c>
      <c r="M86" s="163" t="s">
        <v>127</v>
      </c>
      <c r="N86" s="163" t="s">
        <v>136</v>
      </c>
      <c r="O86" s="163" t="s">
        <v>214</v>
      </c>
      <c r="P86" s="205" t="s">
        <v>282</v>
      </c>
      <c r="Q86" s="163" t="s">
        <v>419</v>
      </c>
      <c r="R86" s="163" t="s">
        <v>149</v>
      </c>
      <c r="S86" s="163" t="s">
        <v>216</v>
      </c>
      <c r="T86" s="163" t="s">
        <v>431</v>
      </c>
      <c r="U86" s="152" t="s">
        <v>179</v>
      </c>
    </row>
    <row r="87" spans="10:21" ht="21" customHeight="1" x14ac:dyDescent="0.3">
      <c r="J87" s="205" t="s">
        <v>290</v>
      </c>
      <c r="K87" s="205" t="s">
        <v>279</v>
      </c>
      <c r="L87" s="164" t="s">
        <v>237</v>
      </c>
      <c r="M87" s="164" t="s">
        <v>141</v>
      </c>
      <c r="N87" s="164" t="s">
        <v>217</v>
      </c>
      <c r="O87" s="164" t="s">
        <v>218</v>
      </c>
      <c r="P87" s="205" t="s">
        <v>283</v>
      </c>
      <c r="Q87" s="164" t="s">
        <v>132</v>
      </c>
      <c r="R87" s="164" t="s">
        <v>134</v>
      </c>
      <c r="S87" s="164" t="s">
        <v>223</v>
      </c>
      <c r="T87" s="120" t="s">
        <v>148</v>
      </c>
      <c r="U87" s="157" t="s">
        <v>204</v>
      </c>
    </row>
    <row r="88" spans="10:21" ht="21" customHeight="1" x14ac:dyDescent="0.3">
      <c r="J88" s="205" t="s">
        <v>291</v>
      </c>
      <c r="K88" s="205" t="s">
        <v>280</v>
      </c>
      <c r="L88" s="165" t="s">
        <v>140</v>
      </c>
      <c r="M88" s="165" t="s">
        <v>215</v>
      </c>
      <c r="N88" s="165" t="s">
        <v>222</v>
      </c>
      <c r="O88" s="165" t="s">
        <v>138</v>
      </c>
      <c r="P88" s="205" t="s">
        <v>284</v>
      </c>
      <c r="Q88" s="165" t="s">
        <v>125</v>
      </c>
      <c r="R88" s="165" t="s">
        <v>220</v>
      </c>
      <c r="S88" s="165" t="s">
        <v>126</v>
      </c>
      <c r="T88" s="165" t="s">
        <v>221</v>
      </c>
      <c r="U88" s="155" t="s">
        <v>202</v>
      </c>
    </row>
    <row r="89" spans="10:21" ht="21" customHeight="1" x14ac:dyDescent="0.3">
      <c r="J89" s="205" t="s">
        <v>292</v>
      </c>
      <c r="K89" s="205" t="s">
        <v>281</v>
      </c>
      <c r="L89" s="166" t="s">
        <v>135</v>
      </c>
      <c r="M89" s="166" t="s">
        <v>137</v>
      </c>
      <c r="N89" s="167" t="s">
        <v>130</v>
      </c>
      <c r="O89" s="166" t="s">
        <v>219</v>
      </c>
      <c r="P89" s="205" t="s">
        <v>285</v>
      </c>
      <c r="Q89" s="166" t="s">
        <v>224</v>
      </c>
      <c r="R89" s="166" t="s">
        <v>131</v>
      </c>
      <c r="S89" s="166" t="s">
        <v>225</v>
      </c>
      <c r="T89" s="166" t="s">
        <v>378</v>
      </c>
      <c r="U89" s="153" t="s">
        <v>203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1:T39"/>
  <sheetViews>
    <sheetView workbookViewId="0">
      <selection activeCell="T26" sqref="T26"/>
    </sheetView>
  </sheetViews>
  <sheetFormatPr defaultRowHeight="14.4" x14ac:dyDescent="0.3"/>
  <cols>
    <col min="1" max="1" width="10.109375" customWidth="1"/>
    <col min="11" max="11" width="9.109375" customWidth="1"/>
    <col min="18" max="18" width="16.6640625" customWidth="1"/>
    <col min="19" max="19" width="12.44140625" customWidth="1"/>
    <col min="20" max="20" width="12.5546875" customWidth="1"/>
  </cols>
  <sheetData>
    <row r="1" spans="1:12" x14ac:dyDescent="0.3">
      <c r="A1" s="19" t="s">
        <v>159</v>
      </c>
      <c r="B1" s="1"/>
      <c r="C1" s="1"/>
    </row>
    <row r="3" spans="1:12" s="59" customFormat="1" x14ac:dyDescent="0.3">
      <c r="A3" s="4" t="s">
        <v>22</v>
      </c>
      <c r="B3" s="4" t="s">
        <v>161</v>
      </c>
    </row>
    <row r="4" spans="1:12" s="59" customFormat="1" x14ac:dyDescent="0.3">
      <c r="A4" s="4"/>
      <c r="B4" s="4" t="s">
        <v>162</v>
      </c>
    </row>
    <row r="5" spans="1:12" s="59" customFormat="1" x14ac:dyDescent="0.3">
      <c r="A5" s="4"/>
      <c r="B5" s="87" t="s">
        <v>163</v>
      </c>
    </row>
    <row r="6" spans="1:12" ht="15" thickBot="1" x14ac:dyDescent="0.35">
      <c r="A6" s="205" t="s">
        <v>26</v>
      </c>
      <c r="B6" s="205"/>
      <c r="C6" s="205"/>
      <c r="D6" s="205"/>
      <c r="E6" s="205"/>
      <c r="F6" s="205" t="s">
        <v>26</v>
      </c>
    </row>
    <row r="7" spans="1:12" ht="15" thickBot="1" x14ac:dyDescent="0.35">
      <c r="A7" s="205" t="s">
        <v>278</v>
      </c>
      <c r="B7" s="235">
        <v>1</v>
      </c>
      <c r="C7" s="245">
        <v>2</v>
      </c>
      <c r="D7" s="245">
        <v>3</v>
      </c>
      <c r="E7" s="246">
        <v>4</v>
      </c>
      <c r="F7" s="205" t="s">
        <v>282</v>
      </c>
      <c r="G7" s="247">
        <v>5</v>
      </c>
      <c r="H7" s="237">
        <v>6</v>
      </c>
      <c r="I7" s="236">
        <v>7</v>
      </c>
      <c r="J7" s="240">
        <v>8</v>
      </c>
      <c r="L7" s="202" t="s">
        <v>299</v>
      </c>
    </row>
    <row r="8" spans="1:12" ht="15" thickBot="1" x14ac:dyDescent="0.35">
      <c r="A8" s="205"/>
      <c r="B8" s="23"/>
      <c r="C8" s="23"/>
      <c r="D8" s="23"/>
      <c r="E8" s="23"/>
      <c r="F8" s="205"/>
      <c r="G8" s="67"/>
      <c r="H8" s="67"/>
      <c r="I8" s="66"/>
      <c r="J8" s="66"/>
      <c r="K8" s="24"/>
      <c r="L8" s="59"/>
    </row>
    <row r="9" spans="1:12" ht="15" thickBot="1" x14ac:dyDescent="0.35">
      <c r="A9" s="205" t="s">
        <v>381</v>
      </c>
      <c r="B9" s="239">
        <v>9</v>
      </c>
      <c r="C9" s="236">
        <v>10</v>
      </c>
      <c r="D9" s="236">
        <v>11</v>
      </c>
      <c r="E9" s="240">
        <v>12</v>
      </c>
      <c r="F9" s="205" t="s">
        <v>283</v>
      </c>
      <c r="G9" s="239">
        <v>13</v>
      </c>
      <c r="H9" s="236">
        <v>14</v>
      </c>
      <c r="I9" s="236">
        <v>15</v>
      </c>
      <c r="J9" s="240">
        <v>16</v>
      </c>
      <c r="L9" s="202" t="s">
        <v>300</v>
      </c>
    </row>
    <row r="10" spans="1:12" ht="15" thickBot="1" x14ac:dyDescent="0.35">
      <c r="A10" s="205"/>
      <c r="B10" s="66"/>
      <c r="C10" s="66"/>
      <c r="D10" s="66"/>
      <c r="E10" s="66"/>
      <c r="F10" s="205"/>
      <c r="G10" s="66"/>
      <c r="H10" s="66"/>
      <c r="I10" s="66"/>
      <c r="J10" s="66"/>
      <c r="K10" s="24"/>
    </row>
    <row r="11" spans="1:12" ht="15" thickBot="1" x14ac:dyDescent="0.35">
      <c r="A11" s="205" t="s">
        <v>280</v>
      </c>
      <c r="B11" s="239">
        <v>17</v>
      </c>
      <c r="C11" s="236">
        <v>18</v>
      </c>
      <c r="D11" s="236">
        <v>19</v>
      </c>
      <c r="E11" s="240">
        <v>20</v>
      </c>
      <c r="F11" s="205" t="s">
        <v>284</v>
      </c>
      <c r="G11" s="239">
        <v>21</v>
      </c>
      <c r="H11" s="236">
        <v>22</v>
      </c>
      <c r="I11" s="236">
        <v>23</v>
      </c>
      <c r="J11" s="240">
        <v>24</v>
      </c>
      <c r="L11" s="202" t="s">
        <v>301</v>
      </c>
    </row>
    <row r="12" spans="1:12" ht="15" thickBot="1" x14ac:dyDescent="0.35">
      <c r="A12" s="25"/>
      <c r="B12" s="66"/>
      <c r="C12" s="66"/>
      <c r="D12" s="66"/>
      <c r="E12" s="66"/>
      <c r="F12" s="25"/>
      <c r="G12" s="66"/>
      <c r="H12" s="66"/>
      <c r="I12" s="66"/>
      <c r="J12" s="66"/>
      <c r="K12" s="24"/>
    </row>
    <row r="13" spans="1:12" ht="15" thickBot="1" x14ac:dyDescent="0.35">
      <c r="A13" s="205" t="s">
        <v>281</v>
      </c>
      <c r="B13" s="239">
        <v>25</v>
      </c>
      <c r="C13" s="236">
        <v>26</v>
      </c>
      <c r="D13" s="236">
        <v>27</v>
      </c>
      <c r="E13" s="240">
        <v>28</v>
      </c>
      <c r="F13" s="205" t="s">
        <v>285</v>
      </c>
      <c r="G13" s="239">
        <v>29</v>
      </c>
      <c r="H13" s="236">
        <v>30</v>
      </c>
      <c r="I13" s="236">
        <v>31</v>
      </c>
      <c r="J13" s="240">
        <v>32</v>
      </c>
      <c r="L13" s="202" t="s">
        <v>302</v>
      </c>
    </row>
    <row r="16" spans="1:12" x14ac:dyDescent="0.3">
      <c r="A16" s="4" t="s">
        <v>20</v>
      </c>
      <c r="B16" s="4" t="s">
        <v>303</v>
      </c>
    </row>
    <row r="17" spans="1:20" s="59" customFormat="1" x14ac:dyDescent="0.3">
      <c r="A17" s="4"/>
      <c r="B17" s="4" t="s">
        <v>160</v>
      </c>
    </row>
    <row r="18" spans="1:20" x14ac:dyDescent="0.3">
      <c r="B18" t="s">
        <v>19</v>
      </c>
    </row>
    <row r="19" spans="1:20" x14ac:dyDescent="0.3">
      <c r="B19" t="s">
        <v>45</v>
      </c>
    </row>
    <row r="20" spans="1:20" ht="15" thickBot="1" x14ac:dyDescent="0.35">
      <c r="B20" s="205" t="s">
        <v>26</v>
      </c>
      <c r="C20" s="205"/>
      <c r="D20" s="205"/>
      <c r="E20" s="205"/>
      <c r="F20" s="205"/>
      <c r="G20" s="205" t="s">
        <v>26</v>
      </c>
      <c r="M20" t="s">
        <v>27</v>
      </c>
    </row>
    <row r="21" spans="1:20" ht="15" thickBot="1" x14ac:dyDescent="0.35">
      <c r="A21" s="59" t="s">
        <v>117</v>
      </c>
      <c r="B21" s="205" t="s">
        <v>278</v>
      </c>
      <c r="C21" s="235">
        <v>1</v>
      </c>
      <c r="D21" s="236">
        <v>2</v>
      </c>
      <c r="E21" s="237">
        <v>3</v>
      </c>
      <c r="F21" s="238">
        <v>4</v>
      </c>
      <c r="G21" s="205" t="s">
        <v>282</v>
      </c>
      <c r="H21" s="244">
        <v>5</v>
      </c>
      <c r="I21" s="245">
        <v>6</v>
      </c>
      <c r="J21" s="245">
        <v>7</v>
      </c>
      <c r="K21" s="246">
        <v>8</v>
      </c>
      <c r="M21" s="202" t="s">
        <v>286</v>
      </c>
    </row>
    <row r="22" spans="1:20" ht="15" thickBot="1" x14ac:dyDescent="0.35">
      <c r="B22" s="205"/>
      <c r="C22" s="23"/>
      <c r="D22" s="23"/>
      <c r="E22" s="23"/>
      <c r="F22" s="23"/>
      <c r="G22" s="205"/>
      <c r="H22" s="23"/>
      <c r="I22" s="23"/>
      <c r="J22" s="23"/>
      <c r="K22" s="23"/>
    </row>
    <row r="23" spans="1:20" ht="15" thickBot="1" x14ac:dyDescent="0.35">
      <c r="A23" t="s">
        <v>23</v>
      </c>
      <c r="B23" s="205" t="s">
        <v>381</v>
      </c>
      <c r="C23" s="241">
        <v>9</v>
      </c>
      <c r="D23" s="242">
        <v>10</v>
      </c>
      <c r="E23" s="242">
        <v>11</v>
      </c>
      <c r="F23" s="243">
        <v>12</v>
      </c>
      <c r="G23" s="205" t="s">
        <v>283</v>
      </c>
      <c r="H23" s="239">
        <v>13</v>
      </c>
      <c r="I23" s="236">
        <v>14</v>
      </c>
      <c r="J23" s="236">
        <v>15</v>
      </c>
      <c r="K23" s="240">
        <v>16</v>
      </c>
      <c r="M23" s="202" t="s">
        <v>382</v>
      </c>
    </row>
    <row r="24" spans="1:20" ht="15" thickBot="1" x14ac:dyDescent="0.35">
      <c r="B24" s="205"/>
      <c r="C24" s="24"/>
      <c r="D24" s="24"/>
      <c r="E24" s="24"/>
      <c r="F24" s="24"/>
      <c r="G24" s="205"/>
      <c r="H24" s="24"/>
      <c r="I24" s="24"/>
      <c r="J24" s="24"/>
      <c r="K24" s="24"/>
    </row>
    <row r="25" spans="1:20" ht="15" thickBot="1" x14ac:dyDescent="0.35">
      <c r="A25" s="59" t="s">
        <v>119</v>
      </c>
      <c r="B25" s="205" t="s">
        <v>280</v>
      </c>
      <c r="C25" s="239">
        <v>17</v>
      </c>
      <c r="D25" s="236">
        <v>18</v>
      </c>
      <c r="E25" s="236">
        <v>19</v>
      </c>
      <c r="F25" s="240">
        <v>20</v>
      </c>
      <c r="G25" s="205" t="s">
        <v>284</v>
      </c>
      <c r="H25" s="239">
        <v>21</v>
      </c>
      <c r="I25" s="236">
        <v>22</v>
      </c>
      <c r="J25" s="236">
        <v>23</v>
      </c>
      <c r="K25" s="240">
        <v>24</v>
      </c>
      <c r="M25" s="202" t="s">
        <v>287</v>
      </c>
    </row>
    <row r="26" spans="1:20" ht="15" thickBot="1" x14ac:dyDescent="0.35">
      <c r="B26" s="25"/>
      <c r="C26" s="24"/>
      <c r="D26" s="24"/>
      <c r="E26" s="24"/>
      <c r="F26" s="24"/>
      <c r="G26" s="25"/>
      <c r="H26" s="24"/>
      <c r="I26" s="24"/>
      <c r="J26" s="24"/>
      <c r="K26" s="24"/>
    </row>
    <row r="27" spans="1:20" ht="15" thickBot="1" x14ac:dyDescent="0.35">
      <c r="A27" t="s">
        <v>18</v>
      </c>
      <c r="B27" s="205" t="s">
        <v>281</v>
      </c>
      <c r="C27" s="239">
        <v>25</v>
      </c>
      <c r="D27" s="236">
        <v>26</v>
      </c>
      <c r="E27" s="236">
        <v>27</v>
      </c>
      <c r="F27" s="240">
        <v>28</v>
      </c>
      <c r="G27" s="205" t="s">
        <v>285</v>
      </c>
      <c r="H27" s="239">
        <v>29</v>
      </c>
      <c r="I27" s="236">
        <v>30</v>
      </c>
      <c r="J27" s="236">
        <v>31</v>
      </c>
      <c r="K27" s="240">
        <v>32</v>
      </c>
      <c r="M27" s="202" t="s">
        <v>288</v>
      </c>
    </row>
    <row r="29" spans="1:20" s="59" customFormat="1" x14ac:dyDescent="0.3">
      <c r="T29" s="202"/>
    </row>
    <row r="30" spans="1:20" x14ac:dyDescent="0.3">
      <c r="A30" s="4" t="s">
        <v>21</v>
      </c>
      <c r="B30" s="4" t="s">
        <v>234</v>
      </c>
    </row>
    <row r="31" spans="1:20" s="59" customFormat="1" x14ac:dyDescent="0.3">
      <c r="A31" s="4"/>
      <c r="B31" s="4" t="s">
        <v>46</v>
      </c>
      <c r="K31" s="202" t="s">
        <v>304</v>
      </c>
    </row>
    <row r="32" spans="1:20" x14ac:dyDescent="0.3">
      <c r="B32" t="s">
        <v>19</v>
      </c>
      <c r="K32" s="202" t="s">
        <v>305</v>
      </c>
    </row>
    <row r="33" spans="1:12" x14ac:dyDescent="0.3">
      <c r="B33" t="s">
        <v>45</v>
      </c>
    </row>
    <row r="34" spans="1:12" x14ac:dyDescent="0.3">
      <c r="B34" t="s">
        <v>28</v>
      </c>
    </row>
    <row r="36" spans="1:12" x14ac:dyDescent="0.3">
      <c r="A36" s="59" t="s">
        <v>117</v>
      </c>
      <c r="B36" s="6">
        <v>1</v>
      </c>
      <c r="C36" s="11">
        <v>2</v>
      </c>
      <c r="D36" s="18" t="s">
        <v>119</v>
      </c>
      <c r="E36" s="12">
        <v>3</v>
      </c>
      <c r="F36" s="21">
        <v>4</v>
      </c>
      <c r="G36" s="18" t="s">
        <v>23</v>
      </c>
      <c r="H36" s="12">
        <v>5</v>
      </c>
      <c r="I36" s="21">
        <v>6</v>
      </c>
      <c r="J36" s="18" t="s">
        <v>18</v>
      </c>
      <c r="K36" s="12">
        <v>7</v>
      </c>
      <c r="L36" s="21">
        <v>8</v>
      </c>
    </row>
    <row r="37" spans="1:12" x14ac:dyDescent="0.3">
      <c r="B37" s="22">
        <v>9</v>
      </c>
      <c r="C37" s="21">
        <v>10</v>
      </c>
      <c r="E37" s="9">
        <v>11</v>
      </c>
      <c r="F37" s="11">
        <v>12</v>
      </c>
      <c r="H37" s="9">
        <v>13</v>
      </c>
      <c r="I37" s="11">
        <v>14</v>
      </c>
      <c r="K37" s="9">
        <v>15</v>
      </c>
      <c r="L37" s="11">
        <v>16</v>
      </c>
    </row>
    <row r="38" spans="1:12" x14ac:dyDescent="0.3">
      <c r="B38" s="22">
        <v>17</v>
      </c>
      <c r="C38" s="8">
        <v>18</v>
      </c>
      <c r="E38" s="9">
        <v>19</v>
      </c>
      <c r="F38" s="11">
        <v>20</v>
      </c>
      <c r="H38" s="9">
        <v>21</v>
      </c>
      <c r="I38" s="11">
        <v>22</v>
      </c>
      <c r="K38" s="9">
        <v>23</v>
      </c>
      <c r="L38" s="11">
        <v>24</v>
      </c>
    </row>
    <row r="39" spans="1:12" x14ac:dyDescent="0.3">
      <c r="B39" s="22">
        <v>25</v>
      </c>
      <c r="C39" s="11">
        <v>26</v>
      </c>
      <c r="E39" s="9">
        <v>27</v>
      </c>
      <c r="F39" s="11">
        <v>28</v>
      </c>
      <c r="H39" s="9">
        <v>29</v>
      </c>
      <c r="I39" s="11">
        <v>30</v>
      </c>
      <c r="K39" s="9">
        <v>31</v>
      </c>
      <c r="L39" s="11">
        <v>32</v>
      </c>
    </row>
  </sheetData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Night ONE</vt:lpstr>
      <vt:lpstr>Night ONE-option 2</vt:lpstr>
      <vt:lpstr>NIGHT TWO</vt:lpstr>
      <vt:lpstr>NIGHT THREE</vt:lpstr>
      <vt:lpstr>Championship Night</vt:lpstr>
      <vt:lpstr>GPI Ranking-Seeding</vt:lpstr>
      <vt:lpstr>Team SB Donations</vt:lpstr>
      <vt:lpstr>Teams</vt:lpstr>
      <vt:lpstr>32 team Bracketology</vt:lpstr>
      <vt:lpstr># of games per night</vt:lpstr>
      <vt:lpstr>Team # Match ups</vt:lpstr>
      <vt:lpstr>Night 2 Sponsor Options</vt:lpstr>
      <vt:lpstr>'Night ONE'!Print_Area</vt:lpstr>
      <vt:lpstr>'NIGHT THREE'!Print_Area</vt:lpstr>
      <vt:lpstr>'NIGHT TWO'!Print_Area</vt:lpstr>
    </vt:vector>
  </TitlesOfParts>
  <Company>Quintiles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Williams</dc:creator>
  <cp:lastModifiedBy>Mark Williams</cp:lastModifiedBy>
  <cp:lastPrinted>2017-08-03T11:36:43Z</cp:lastPrinted>
  <dcterms:created xsi:type="dcterms:W3CDTF">2014-04-07T17:47:57Z</dcterms:created>
  <dcterms:modified xsi:type="dcterms:W3CDTF">2021-08-18T18:51:47Z</dcterms:modified>
</cp:coreProperties>
</file>